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23020" windowHeight="8880" tabRatio="862" activeTab="1"/>
  </bookViews>
  <sheets>
    <sheet name="2_VSAFAS_2p" sheetId="5" r:id="rId1"/>
    <sheet name="3_VSAFAS_2p" sheetId="8" r:id="rId2"/>
    <sheet name="4_VSAFAS_1p" sheetId="10" r:id="rId3"/>
    <sheet name="5_VSAFAS_2p" sheetId="12" r:id="rId4"/>
  </sheets>
  <definedNames>
    <definedName name="_ftn1" localSheetId="2">'4_VSAFAS_1p'!$A$18</definedName>
    <definedName name="_ftnref1" localSheetId="2">'4_VSAFAS_1p'!$A$11</definedName>
    <definedName name="_xlnm.Print_Area" localSheetId="0">'2_VSAFAS_2p'!$A$1:$G$101</definedName>
    <definedName name="_xlnm.Print_Area" localSheetId="1">'3_VSAFAS_2p'!$A$1:$I$65</definedName>
    <definedName name="_xlnm.Print_Area" localSheetId="2">'4_VSAFAS_1p'!$A$1:$J$41</definedName>
    <definedName name="_xlnm.Print_Area" localSheetId="3">'5_VSAFAS_2p'!$A$2:$L$86</definedName>
    <definedName name="_xlnm.Print_Titles" localSheetId="0">'2_VSAFAS_2p'!$19:$19</definedName>
    <definedName name="_xlnm.Print_Titles" localSheetId="1">'3_VSAFAS_2p'!$20:$20</definedName>
    <definedName name="_xlnm.Print_Titles" localSheetId="3">'5_VSAFAS_2p'!$18:$21</definedName>
  </definedNames>
  <calcPr calcId="191029"/>
</workbook>
</file>

<file path=xl/calcChain.xml><?xml version="1.0" encoding="utf-8"?>
<calcChain xmlns="http://schemas.openxmlformats.org/spreadsheetml/2006/main">
  <c r="G42" i="12" l="1"/>
  <c r="H27" i="10"/>
  <c r="H35" i="10" s="1"/>
  <c r="F69" i="5"/>
  <c r="F64" i="5"/>
  <c r="G77" i="12"/>
  <c r="I77" i="12" s="1"/>
  <c r="G76" i="12"/>
  <c r="I76" i="12" s="1"/>
  <c r="I78" i="12"/>
  <c r="G55" i="12"/>
  <c r="J76" i="12"/>
  <c r="L76" i="12"/>
  <c r="K55" i="12"/>
  <c r="J55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 s="1"/>
  <c r="J42" i="12"/>
  <c r="J22" i="12" s="1"/>
  <c r="L34" i="12"/>
  <c r="L33" i="12"/>
  <c r="L32" i="12"/>
  <c r="L31" i="12"/>
  <c r="L30" i="12"/>
  <c r="L29" i="12"/>
  <c r="L28" i="12"/>
  <c r="L27" i="12"/>
  <c r="L26" i="12"/>
  <c r="L25" i="12"/>
  <c r="J24" i="12"/>
  <c r="J23" i="12"/>
  <c r="I48" i="12"/>
  <c r="I34" i="12"/>
  <c r="I33" i="12"/>
  <c r="I32" i="12"/>
  <c r="I31" i="12"/>
  <c r="I23" i="12" s="1"/>
  <c r="I30" i="12"/>
  <c r="I29" i="12"/>
  <c r="I28" i="12"/>
  <c r="I27" i="12"/>
  <c r="I26" i="12"/>
  <c r="I25" i="12"/>
  <c r="I53" i="12"/>
  <c r="I52" i="12"/>
  <c r="I51" i="12"/>
  <c r="I50" i="12"/>
  <c r="I49" i="12"/>
  <c r="I47" i="12"/>
  <c r="I46" i="12"/>
  <c r="I45" i="12"/>
  <c r="I44" i="12"/>
  <c r="I43" i="12"/>
  <c r="I42" i="12" s="1"/>
  <c r="I56" i="12"/>
  <c r="I55" i="12"/>
  <c r="G24" i="12"/>
  <c r="I24" i="12"/>
  <c r="G23" i="12"/>
  <c r="G22" i="12"/>
  <c r="D27" i="10"/>
  <c r="D35" i="10"/>
  <c r="I25" i="10"/>
  <c r="I19" i="10"/>
  <c r="I27" i="10"/>
  <c r="I35" i="10"/>
  <c r="I22" i="8"/>
  <c r="I21" i="8"/>
  <c r="I46" i="8" s="1"/>
  <c r="I54" i="8" s="1"/>
  <c r="I56" i="8" s="1"/>
  <c r="H22" i="8"/>
  <c r="H21" i="8"/>
  <c r="H46" i="8"/>
  <c r="H54" i="8"/>
  <c r="H56" i="8"/>
  <c r="I31" i="8"/>
  <c r="H31" i="8"/>
  <c r="I28" i="8"/>
  <c r="H28" i="8"/>
  <c r="G90" i="5"/>
  <c r="G84" i="5"/>
  <c r="G94" i="5" s="1"/>
  <c r="F90" i="5"/>
  <c r="F84" i="5"/>
  <c r="F94" i="5" s="1"/>
  <c r="G64" i="5"/>
  <c r="G59" i="5"/>
  <c r="F59" i="5"/>
  <c r="F42" i="5"/>
  <c r="F49" i="5"/>
  <c r="F41" i="5"/>
  <c r="F58" i="5" s="1"/>
  <c r="G27" i="5"/>
  <c r="G20" i="5" s="1"/>
  <c r="G21" i="5"/>
  <c r="F27" i="5"/>
  <c r="F21" i="5"/>
  <c r="F20" i="5"/>
  <c r="L41" i="12"/>
  <c r="L40" i="12"/>
  <c r="L35" i="12"/>
  <c r="I41" i="12"/>
  <c r="I40" i="12"/>
  <c r="I39" i="12"/>
  <c r="I35" i="12"/>
  <c r="J35" i="12"/>
  <c r="G35" i="12"/>
  <c r="G41" i="5"/>
  <c r="L24" i="12"/>
  <c r="L23" i="12" s="1"/>
  <c r="L22" i="12" s="1"/>
  <c r="I54" i="12"/>
  <c r="G58" i="5" l="1"/>
  <c r="I22" i="12"/>
</calcChain>
</file>

<file path=xl/sharedStrings.xml><?xml version="1.0" encoding="utf-8"?>
<sst xmlns="http://schemas.openxmlformats.org/spreadsheetml/2006/main" count="594" uniqueCount="385">
  <si>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</si>
  <si>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</si>
  <si>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</si>
  <si>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</si>
  <si>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</si>
  <si>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</si>
  <si>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</si>
  <si>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</si>
  <si>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</si>
  <si>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</si>
  <si>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</si>
  <si>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</si>
  <si>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</si>
  <si>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</si>
  <si>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</si>
  <si>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</si>
  <si>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</si>
  <si>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</si>
  <si>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</si>
  <si>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</si>
  <si>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</si>
  <si>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</si>
  <si>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</si>
  <si>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</si>
  <si>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</si>
  <si>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2 priedas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</si>
  <si>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</si>
  <si>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</si>
  <si>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</si>
  <si>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</si>
  <si>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</si>
  <si>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</si>
  <si>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</si>
  <si>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</si>
  <si>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</si>
  <si>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Infrastruktūros ir kiti statiniai</t>
  </si>
  <si>
    <t>Nekilnojamosios kultūros vertybės</t>
  </si>
  <si>
    <t>Mašinos ir įrenginiai</t>
  </si>
  <si>
    <t>Transporto priemonės</t>
  </si>
  <si>
    <t>Kilnojamosios kultūros vertybės</t>
  </si>
  <si>
    <t>Baldai ir biuro įranga</t>
  </si>
  <si>
    <t>II.9</t>
  </si>
  <si>
    <t>Nebaigta statyba ir išankstiniai mokėjimai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</si>
  <si>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</si>
  <si>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</si>
  <si>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</si>
  <si>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</si>
  <si>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</si>
  <si>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</si>
  <si>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</si>
  <si>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</si>
  <si>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</si>
  <si>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</si>
  <si>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</si>
  <si>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</si>
  <si>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</si>
  <si>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</si>
  <si>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</si>
  <si>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</si>
  <si>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</si>
  <si>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</si>
  <si>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</si>
  <si>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</si>
  <si>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I. </t>
  </si>
  <si>
    <t>3-iojo VSAFAS „Veiklos rezultatų ataskaita“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</si>
  <si>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</si>
  <si>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</si>
  <si>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</si>
  <si>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</si>
  <si>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</si>
  <si>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</si>
  <si>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</si>
  <si>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</si>
  <si>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</si>
  <si>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</si>
  <si>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</si>
  <si>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</si>
  <si>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</si>
  <si>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</si>
  <si>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</si>
  <si>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</si>
  <si>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</si>
  <si>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</si>
  <si>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</si>
  <si>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</si>
  <si>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</si>
  <si>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</si>
  <si>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</si>
  <si>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</si>
  <si>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</si>
  <si>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</si>
  <si>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</si>
  <si>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</si>
  <si>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(parašas)</t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</si>
  <si>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</si>
  <si>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</si>
  <si>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</si>
  <si>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</si>
  <si>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</si>
  <si>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</si>
  <si>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</si>
  <si>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</si>
  <si>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</si>
  <si>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</si>
  <si>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</si>
  <si>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</si>
  <si>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</si>
  <si>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</si>
  <si>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</si>
  <si>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</si>
  <si>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</si>
  <si>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</si>
  <si>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</si>
  <si>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</si>
  <si>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</si>
  <si>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</si>
  <si>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</si>
  <si>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</si>
  <si>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2-ojo VSAFAS „Finansinės būklės ataskaita“</t>
  </si>
  <si>
    <t>1 priedas</t>
  </si>
  <si>
    <t>(viešojo sektoriaus subjekto arba viešojo sektoriaus subjektų grupės pavadinimas)</t>
  </si>
  <si>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</si>
  <si>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</si>
  <si>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</si>
  <si>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</si>
  <si>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</si>
  <si>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</si>
  <si>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</si>
  <si>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</si>
  <si>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</si>
  <si>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</si>
  <si>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</si>
  <si>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</si>
  <si>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</si>
  <si>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</si>
  <si>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</si>
  <si>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</si>
  <si>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</si>
  <si>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BIOLOGINIS TURTAS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</si>
  <si>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</si>
  <si>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</si>
  <si>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</si>
  <si>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</si>
  <si>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</si>
  <si>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</si>
  <si>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</si>
  <si>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</si>
  <si>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</si>
  <si>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</si>
  <si>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</si>
  <si>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</si>
  <si>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</si>
  <si>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</si>
  <si>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</si>
  <si>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</si>
  <si>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</si>
  <si>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</si>
  <si>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</si>
  <si>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</si>
  <si>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</si>
  <si>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</si>
  <si>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</si>
  <si>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</si>
  <si>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</si>
  <si>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</si>
  <si>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</si>
  <si>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</si>
  <si>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</si>
  <si>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</si>
  <si>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</si>
  <si>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</si>
  <si>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</si>
  <si>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</si>
  <si>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</si>
  <si>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</si>
  <si>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</si>
  <si>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</si>
  <si>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</si>
  <si>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</si>
  <si>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</si>
  <si>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</si>
  <si>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</si>
  <si>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</si>
  <si>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</si>
  <si>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</si>
  <si>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</si>
  <si>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</si>
  <si>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</si>
  <si>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</si>
  <si>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</si>
  <si>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</si>
  <si>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</si>
  <si>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</si>
  <si>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</si>
  <si>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</si>
  <si>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</si>
  <si>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</si>
  <si>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</si>
  <si>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</si>
  <si>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</si>
  <si>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</si>
  <si>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</si>
  <si>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</si>
  <si>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</si>
  <si>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</si>
  <si>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II.3.</t>
  </si>
  <si>
    <t>(teisės aktais įpareigoto pasirašyti asmens pareigų pavadinimas)</t>
  </si>
  <si>
    <t>4-ojo VSAFAS „Grynojo turto pokyčių ataskaita“</t>
  </si>
  <si>
    <t>(viešojo sektoriaus subjekto, parengusio grynojo turto pokyčių ataskaitą arba konsoliduotąją grynojo turto pokyčių ataskaitą, kodas, adresas)</t>
  </si>
  <si>
    <t xml:space="preserve">GRYNOJO TURTO POKYČIŲ ATASKAITA*   </t>
  </si>
  <si>
    <t>Pasta-bos Nr.</t>
  </si>
  <si>
    <t>Iš viso</t>
  </si>
  <si>
    <t>Mažu-mos dalis</t>
  </si>
  <si>
    <t>Kiti rezer-vai</t>
  </si>
  <si>
    <t>1.</t>
  </si>
  <si>
    <t>2.</t>
  </si>
  <si>
    <t>x</t>
  </si>
  <si>
    <t>3.</t>
  </si>
  <si>
    <t>4.</t>
  </si>
  <si>
    <t>5.</t>
  </si>
  <si>
    <t xml:space="preserve">Kiti sudaryti rezervai </t>
  </si>
  <si>
    <t>6.</t>
  </si>
  <si>
    <t>Kiti panaudoti rezervai</t>
  </si>
  <si>
    <t>7.</t>
  </si>
  <si>
    <t>Dalininkų (nuosavo) kapitalo padidėjimo (sumažėjimo) sumos</t>
  </si>
  <si>
    <t>8.</t>
  </si>
  <si>
    <t>Ataskaitinio laikotarpio grynasis perviršis ar deficitas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</si>
  <si>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</si>
  <si>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</si>
  <si>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</si>
  <si>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</si>
  <si>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</si>
  <si>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</si>
  <si>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</si>
  <si>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</si>
  <si>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</si>
  <si>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 __________________</t>
  </si>
  <si>
    <t>*Pažymėti ataskaitos laukai nepildomi.</t>
  </si>
  <si>
    <t>5-ojo VSAFAS „Pinigų srautų ataskaita“</t>
  </si>
  <si>
    <t>PINIGŲ SRAUTŲ ATASKAITA</t>
  </si>
  <si>
    <t>3</t>
  </si>
  <si>
    <t>PAGRINDINĖS VEIKLOS PINIGŲ SRAUTAI</t>
  </si>
  <si>
    <t>Įplaukos</t>
  </si>
  <si>
    <t>I.1.1</t>
  </si>
  <si>
    <t>Iš valstybės biudžeto</t>
  </si>
  <si>
    <t>I.1.2</t>
  </si>
  <si>
    <t>I.1.3</t>
  </si>
  <si>
    <t>I.1.4</t>
  </si>
  <si>
    <t>Iš mokesčių</t>
  </si>
  <si>
    <t>Iš socialinių įmokų</t>
  </si>
  <si>
    <t>Gautos palūkanos</t>
  </si>
  <si>
    <t>Kitos įplaukos</t>
  </si>
  <si>
    <t>Pervestos lėšos</t>
  </si>
  <si>
    <t>Į valstybės biudžetą</t>
  </si>
  <si>
    <t>Į savivaldybių biudžetus</t>
  </si>
  <si>
    <t>ES, užsienio valstybėms ir tarptautinėms organizacijoms</t>
  </si>
  <si>
    <t>Kitiems subjektams</t>
  </si>
  <si>
    <t>Išmokos</t>
  </si>
  <si>
    <t>Socialinių išmokų</t>
  </si>
  <si>
    <t>Kitų paslaugų įsigijimo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</si>
  <si>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</si>
  <si>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</si>
  <si>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</si>
  <si>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</si>
  <si>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</si>
  <si>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FINANSINĖS VEIKLOS PINIGŲ SRAUTAI</t>
  </si>
  <si>
    <t>Įplaukos iš gautų paskolų</t>
  </si>
  <si>
    <t>Kiti finansinės veiklos pinigų srautai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</si>
  <si>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</si>
  <si>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</si>
  <si>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</si>
  <si>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r>
      <t xml:space="preserve">Gautų </t>
    </r>
    <r>
      <rPr>
        <sz val="10"/>
        <rFont val="Times New Roman"/>
        <family val="1"/>
        <charset val="186"/>
      </rPr>
      <t>paskolų grąžinimas</t>
    </r>
  </si>
  <si>
    <t>Tiesioginiai pinigų srautai</t>
  </si>
  <si>
    <t>Netiesioginiai pinigų srautai</t>
  </si>
  <si>
    <t>Netiesioginiaipinigų srautai</t>
  </si>
  <si>
    <t>Iš ES, užsienio valstybių ir tarptautinių organizacijų</t>
  </si>
  <si>
    <t>1.3.</t>
  </si>
  <si>
    <t>Už suteiktas paslaugas iš pirkėjų</t>
  </si>
  <si>
    <t>I.5.</t>
  </si>
  <si>
    <t>Už suteiktas paslaugas iš biudžeto</t>
  </si>
  <si>
    <t>I.6.</t>
  </si>
  <si>
    <t>I.7.</t>
  </si>
  <si>
    <t xml:space="preserve">Į kitus išteklių fondus 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</si>
  <si>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</si>
  <si>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</si>
  <si>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</si>
  <si>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</si>
  <si>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</si>
  <si>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t>III.7</t>
  </si>
  <si>
    <t>Atsargų įsigijimo</t>
  </si>
  <si>
    <t>III.8</t>
  </si>
  <si>
    <t>III.9</t>
  </si>
  <si>
    <t>Nuomos</t>
  </si>
  <si>
    <t>III.10</t>
  </si>
  <si>
    <t>III.11</t>
  </si>
  <si>
    <t>III.12</t>
  </si>
  <si>
    <t>IV.3</t>
  </si>
  <si>
    <t>Finansinės nuomos (lizingo) įsipareigojimų apmokėjimas</t>
  </si>
  <si>
    <t>IV.4</t>
  </si>
  <si>
    <t>VALIUTOS KURSŲ PASIKEITIMO ĮTAKA PINIGŲ IR PINIGŲ EKVIVALENTŲ LIKUČIUI</t>
  </si>
  <si>
    <t xml:space="preserve"> (parašas) </t>
  </si>
  <si>
    <r>
      <t>(viešojo sektoriaus subjekto, parengusio pinigų srautų ataskaitą (konsoliduotąją pinigų srautų ataskaitą), kodas, adresas</t>
    </r>
    <r>
      <rPr>
        <sz val="10"/>
        <rFont val="Times New Roman"/>
        <family val="1"/>
        <charset val="186"/>
      </rPr>
      <t>)</t>
    </r>
  </si>
  <si>
    <r>
      <t>II.</t>
    </r>
    <r>
      <rPr>
        <sz val="10"/>
        <rFont val="Times New Roman"/>
        <family val="1"/>
        <charset val="186"/>
      </rPr>
      <t>5</t>
    </r>
  </si>
  <si>
    <r>
      <t>II.</t>
    </r>
    <r>
      <rPr>
        <sz val="10"/>
        <rFont val="Times New Roman"/>
        <family val="1"/>
        <charset val="186"/>
      </rPr>
      <t>6</t>
    </r>
  </si>
  <si>
    <r>
      <t xml:space="preserve">Paprastojo </t>
    </r>
    <r>
      <rPr>
        <sz val="10"/>
        <rFont val="Times New Roman"/>
        <family val="1"/>
        <charset val="186"/>
      </rPr>
      <t>remonto ir eksploata</t>
    </r>
    <r>
      <rPr>
        <sz val="10"/>
        <rFont val="Times New Roman"/>
        <family val="1"/>
        <charset val="186"/>
      </rPr>
      <t>vimo</t>
    </r>
  </si>
  <si>
    <r>
      <t>Sumokėt</t>
    </r>
    <r>
      <rPr>
        <sz val="10"/>
        <rFont val="Times New Roman"/>
        <family val="1"/>
        <charset val="186"/>
      </rPr>
      <t>os palūkan</t>
    </r>
    <r>
      <rPr>
        <sz val="10"/>
        <rFont val="Times New Roman"/>
        <family val="1"/>
        <charset val="186"/>
      </rPr>
      <t>os</t>
    </r>
  </si>
  <si>
    <r>
      <t>Gautos finansavimo sumos ilgalaikiam ir biologiniam turtui įsigyti</t>
    </r>
    <r>
      <rPr>
        <sz val="10"/>
        <rFont val="Times New Roman"/>
        <family val="1"/>
        <charset val="186"/>
      </rPr>
      <t>:</t>
    </r>
  </si>
  <si>
    <r>
      <t xml:space="preserve">Iš ES, užsienio valstybių ir tarptautinių </t>
    </r>
    <r>
      <rPr>
        <sz val="10"/>
        <rFont val="Times New Roman"/>
        <family val="1"/>
        <charset val="186"/>
      </rPr>
      <t xml:space="preserve"> organizacijų</t>
    </r>
  </si>
  <si>
    <r>
      <t xml:space="preserve">Iš </t>
    </r>
    <r>
      <rPr>
        <sz val="10"/>
        <rFont val="Times New Roman"/>
        <family val="1"/>
        <charset val="186"/>
      </rPr>
      <t>kitų šaltinių</t>
    </r>
  </si>
  <si>
    <t>(Žemesniojo lygio viešojo sektoriaus subjektų, išskyrus mokesčių fondus ir išteklių fondus, finansinės būklės ataskaitos forma)</t>
  </si>
  <si>
    <r>
      <t>(viešojo sektoriaus subjekto arba viešojo sektoriaus subjektų grupės</t>
    </r>
    <r>
      <rPr>
        <b/>
        <sz val="8"/>
        <rFont val="Times New Roman"/>
        <family val="1"/>
        <charset val="186"/>
      </rPr>
      <t xml:space="preserve"> </t>
    </r>
    <r>
      <rPr>
        <sz val="8"/>
        <rFont val="Times New Roman"/>
        <family val="1"/>
        <charset val="186"/>
      </rPr>
      <t>pavadinimas)</t>
    </r>
  </si>
  <si>
    <t>(viešojo sektoriaus subjekto, parengusio finansinės būklės ataskaitą (konsoliduotąją finansinės būklės ataskaitą), kodas, adresas)</t>
  </si>
  <si>
    <t>Mineraliniai ištekliai ir kitas ilgalaikis turtas</t>
  </si>
  <si>
    <t xml:space="preserve">vadovas) </t>
  </si>
  <si>
    <t>(vyriausiasis buhalteris (buhalteris))                                                                                             (parašas)</t>
  </si>
  <si>
    <t>(Žemesniojo lygio viešojo sektoriaus subjektų, išskyrus mokesčių fondus ir išteklių fondus,</t>
  </si>
  <si>
    <t>veiklos rezultatų ataskaitos forma)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</si>
  <si>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</si>
  <si>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</si>
  <si>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</si>
  <si>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</si>
  <si>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</si>
  <si>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</si>
  <si>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>(Grynojo turto pokyčių ataskaitos forma)</t>
  </si>
  <si>
    <r>
      <t xml:space="preserve">Tenka </t>
    </r>
    <r>
      <rPr>
        <b/>
        <sz val="10"/>
        <rFont val="Times New Roman"/>
        <family val="1"/>
        <charset val="186"/>
      </rPr>
      <t>kontroliuojančiajam subjektui</t>
    </r>
  </si>
  <si>
    <t>Sukauptas perviršis ar deficitas prieš nuosavybės metodo įtaką</t>
  </si>
  <si>
    <t xml:space="preserve">(vyriausiasis buhalteris (buhalteris), jeigu privaloma pagal teisės aktus) </t>
  </si>
  <si>
    <t>(Žemesniojo lygio viešojo sektoriaus subjektų, išskyrus mokesčių fondus ir išteklių fondus, pinigų srautų ataskaitos forma)</t>
  </si>
  <si>
    <t>Finansavimo sumos kitoms išlaidoms ir atsargoms:</t>
  </si>
  <si>
    <t xml:space="preserve"> Viešojo sektoriaus subjektams</t>
  </si>
  <si>
    <t>Ilgalaikio finansinio turto perleidimas</t>
  </si>
  <si>
    <r>
      <t>V</t>
    </r>
    <r>
      <rPr>
        <sz val="10"/>
        <rFont val="Times New Roman"/>
        <family val="1"/>
        <charset val="186"/>
      </rPr>
      <t>.</t>
    </r>
  </si>
  <si>
    <t>Terminuotųjų indėlių (padidėjimas) sumažėjimas</t>
  </si>
  <si>
    <t>Kiti investicinės veiklos pinigų srautai</t>
  </si>
  <si>
    <t xml:space="preserve">Grąžintos ir perduotos finansavimo sumos ilgalaikiam ir biologiniam turtui įsigyti </t>
  </si>
  <si>
    <t xml:space="preserve">(viešojo sektoriaus subjekto vadovas arba jo įgaliotas administracijos </t>
  </si>
  <si>
    <t>vadovas)</t>
  </si>
  <si>
    <t>(vyriausiasis buhalteris (buhalteris))</t>
  </si>
  <si>
    <t>Pateikimo valiuta ir tikslumas: Eurais ir centais</t>
  </si>
  <si>
    <r>
      <t xml:space="preserve">Pateikimo valiuta ir tikslumas: Eurais </t>
    </r>
    <r>
      <rPr>
        <i/>
        <sz val="11"/>
        <rFont val="TimesNewRoman,Bold"/>
        <charset val="186"/>
      </rPr>
      <t>ir centais</t>
    </r>
  </si>
  <si>
    <t xml:space="preserve">           Pateikimo valiuta ir tikslumas: Eurais ir centais</t>
  </si>
  <si>
    <t xml:space="preserve">               Pateikimo valiuta ir tikslumas: Eurais ir centais</t>
  </si>
  <si>
    <t xml:space="preserve">                     (data)</t>
  </si>
  <si>
    <t>Tikrosios vertės rezervo likutis, gautas perėmus ilgalaikį turtą iš kito viešojo sektoriaus subjekto</t>
  </si>
  <si>
    <t>Tikrosios vertės rezervo likutis, perduotas perleidus ilgalaikį turtą kitam subjektui</t>
  </si>
  <si>
    <t>Kitos tikrosios vertės rezervo padidėjimo (sumažėjimo) sumos</t>
  </si>
  <si>
    <t>3.2</t>
  </si>
  <si>
    <t>3.1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</si>
  <si>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</si>
  <si>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</si>
  <si>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</si>
  <si>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</si>
  <si>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</si>
  <si>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</si>
  <si>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</si>
  <si>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</si>
  <si>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</si>
  <si>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</si>
  <si>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(viešojo sektoriaus subjekto vadovas arba jo įgaliotas administracijos                                (parašas)</t>
  </si>
  <si>
    <t>Gauti dividentai</t>
  </si>
  <si>
    <t>Gauti dalininko įnašai</t>
  </si>
  <si>
    <t xml:space="preserve">Direktorius                                                                                                                           ________________                                     </t>
  </si>
  <si>
    <t xml:space="preserve">Vyr. finansininkė                                                                                                                 ________________                                     </t>
  </si>
  <si>
    <t xml:space="preserve">     Direktorius     </t>
  </si>
  <si>
    <t xml:space="preserve">    Vyr. finansininkė</t>
  </si>
  <si>
    <t xml:space="preserve">       Direktorius</t>
  </si>
  <si>
    <t xml:space="preserve">     Vyr. finansininkė</t>
  </si>
  <si>
    <t xml:space="preserve">   Direktorius</t>
  </si>
  <si>
    <t xml:space="preserve">   Vyr. finansininkė</t>
  </si>
  <si>
    <t>Likutis 2019 m. gruodžio 31 d.</t>
  </si>
  <si>
    <t>PAGAL 2021 M. GRUODŽIO 31 D. DUOMENIS</t>
  </si>
  <si>
    <t>Kęstutis Mazurkevičius</t>
  </si>
  <si>
    <t>Rima Mikulevič</t>
  </si>
  <si>
    <r>
      <rPr>
        <u/>
        <sz val="11"/>
        <rFont val="TimesNewRoman,Bold"/>
        <charset val="186"/>
      </rPr>
      <t xml:space="preserve">2022-01-31 </t>
    </r>
    <r>
      <rPr>
        <sz val="11"/>
        <rFont val="TimesNewRoman,Bold"/>
      </rPr>
      <t xml:space="preserve">Nr. </t>
    </r>
  </si>
  <si>
    <t>Likutis 2021 m. gruodžio 31 d.</t>
  </si>
  <si>
    <t>Likutis 2020 m. gruodžio 31 d.</t>
  </si>
  <si>
    <r>
      <rPr>
        <u/>
        <sz val="12"/>
        <rFont val="TimesNewRoman,Bold"/>
        <charset val="186"/>
      </rPr>
      <t xml:space="preserve">2022-02-14 </t>
    </r>
    <r>
      <rPr>
        <sz val="12"/>
        <rFont val="TimesNewRoman,Bold"/>
      </rPr>
      <t xml:space="preserve">Nr. </t>
    </r>
  </si>
  <si>
    <t>VŠĮ Naujosios Akmenės ligoninė</t>
  </si>
  <si>
    <t>Žemaitijos g. 6, Naujoji Akmenė,  įm. k. 153083122</t>
  </si>
  <si>
    <t>Žemaitijos g.6, Naujoji akmenė, į.k. 153083122</t>
  </si>
  <si>
    <t xml:space="preserve">2022-02-25 Nr. </t>
  </si>
  <si>
    <t>_____________VšĮ Naujosios Akmenės ligoninė___________</t>
  </si>
  <si>
    <t>Žemaitijos g. 6, Naujoji Akmenė, į/k 153083122</t>
  </si>
  <si>
    <t>Žemaitijos g. 6, naujoji akmenė į.k. 153083122</t>
  </si>
  <si>
    <t xml:space="preserve">2022-01-31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</si>
</sst>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1">
    <font>
      <sz val="10"/>
      <name val="Arial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u/>
      <sz val="10"/>
      <color indexed="12"/>
      <name val="Arial"/>
      <family val="2"/>
      <charset val="186"/>
    </font>
    <font>
      <sz val="8"/>
      <name val="Arial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1"/>
      <name val="Arial"/>
      <family val="2"/>
      <charset val="186"/>
    </font>
    <font>
      <b/>
      <sz val="11"/>
      <name val="TimesNewRoman,Bold"/>
    </font>
    <font>
      <b/>
      <sz val="11"/>
      <name val="Arial"/>
      <family val="2"/>
      <charset val="186"/>
    </font>
    <font>
      <i/>
      <sz val="11"/>
      <name val="TimesNewRoman,Bold"/>
      <charset val="186"/>
    </font>
    <font>
      <i/>
      <sz val="11"/>
      <name val="TimesNewRoman,Bold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strike/>
      <sz val="12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trike/>
      <sz val="10"/>
      <color indexed="10"/>
      <name val="Times New Roman"/>
      <family val="1"/>
      <charset val="186"/>
    </font>
    <font>
      <b/>
      <strike/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u/>
      <sz val="10"/>
      <name val="Times New Roman"/>
      <family val="1"/>
      <charset val="186"/>
    </font>
    <font>
      <u/>
      <sz val="11"/>
      <name val="TimesNewRoman,Bold"/>
      <charset val="186"/>
    </font>
    <font>
      <b/>
      <u/>
      <sz val="12"/>
      <name val="Times New Roman"/>
      <family val="1"/>
      <charset val="186"/>
    </font>
    <font>
      <sz val="9"/>
      <name val="Arial"/>
      <family val="2"/>
      <charset val="186"/>
    </font>
    <font>
      <b/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name val="Times New Roman"/>
      <family val="1"/>
      <charset val="186"/>
    </font>
    <font>
      <b/>
      <u/>
      <sz val="12"/>
      <name val="Arial"/>
      <family val="2"/>
      <charset val="186"/>
    </font>
    <font>
      <u/>
      <sz val="11"/>
      <name val="Times New Roman"/>
      <family val="1"/>
      <charset val="186"/>
    </font>
    <font>
      <u/>
      <sz val="11"/>
      <name val="Arial"/>
      <family val="2"/>
      <charset val="186"/>
    </font>
    <font>
      <sz val="10"/>
      <name val="Arial"/>
      <family val="2"/>
      <charset val="186"/>
    </font>
    <font>
      <u/>
      <sz val="10"/>
      <name val="Arial"/>
      <family val="2"/>
      <charset val="186"/>
    </font>
    <font>
      <b/>
      <u/>
      <sz val="12"/>
      <name val="TimesNewRoman,Bold"/>
      <charset val="186"/>
    </font>
    <font>
      <sz val="8"/>
      <name val="TimesNewRoman,Bold"/>
    </font>
    <font>
      <sz val="10"/>
      <name val="TimesNewRoman,Bold"/>
    </font>
    <font>
      <u/>
      <sz val="12"/>
      <name val="TimesNewRoman,Bold"/>
    </font>
    <font>
      <b/>
      <sz val="12"/>
      <name val="TimesNewRoman,Bold"/>
      <charset val="186"/>
    </font>
    <font>
      <u/>
      <sz val="12"/>
      <name val="TimesNewRoman,Bold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b/>
      <u/>
      <sz val="10"/>
      <name val="Arial"/>
      <family val="2"/>
      <charset val="186"/>
    </font>
    <font>
      <sz val="11"/>
      <name val="TimesNewRoman,Bold"/>
      <charset val="186"/>
    </font>
    <font>
      <sz val="12"/>
      <name val="TimesNewRoman,Bold"/>
      <charset val="186"/>
    </font>
    <font>
      <sz val="10"/>
      <color indexed="8"/>
      <name val="Arial"/>
      <family val="2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11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7" fillId="0" borderId="0" applyNumberFormat="0" applyBorder="0" applyProtection="0"/>
    <xf numFmtId="0" fontId="57" fillId="0" borderId="0" applyNumberFormat="0" applyBorder="0" applyProtection="0"/>
    <xf numFmtId="0" fontId="57" fillId="0" borderId="0" applyNumberFormat="0" applyBorder="0" applyProtection="0"/>
    <xf numFmtId="0" fontId="8" fillId="0" borderId="0"/>
  </cellStyleXfs>
  <cellXfs count="39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16" fontId="2" fillId="2" borderId="1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16" fontId="2" fillId="2" borderId="1" xfId="0" quotePrefix="1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top" wrapText="1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/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/>
    <xf numFmtId="0" fontId="2" fillId="0" borderId="3" xfId="0" applyFont="1" applyFill="1" applyBorder="1" applyAlignment="1"/>
    <xf numFmtId="0" fontId="3" fillId="0" borderId="3" xfId="0" applyFont="1" applyFill="1" applyBorder="1" applyAlignment="1"/>
    <xf numFmtId="0" fontId="3" fillId="0" borderId="3" xfId="0" applyFont="1" applyBorder="1"/>
    <xf numFmtId="0" fontId="2" fillId="0" borderId="3" xfId="0" applyFont="1" applyBorder="1" applyAlignment="1"/>
    <xf numFmtId="0" fontId="6" fillId="2" borderId="7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2" borderId="0" xfId="0" applyFont="1" applyFill="1" applyAlignment="1">
      <alignment wrapText="1"/>
    </xf>
    <xf numFmtId="0" fontId="37" fillId="0" borderId="0" xfId="0" applyFont="1" applyAlignment="1">
      <alignment vertical="center"/>
    </xf>
    <xf numFmtId="0" fontId="33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vertical="center" wrapText="1"/>
    </xf>
    <xf numFmtId="16" fontId="2" fillId="0" borderId="1" xfId="0" quotePrefix="1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2" borderId="0" xfId="0" applyFill="1" applyAlignment="1"/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7" fillId="0" borderId="0" xfId="0" applyFont="1" applyAlignment="1"/>
    <xf numFmtId="0" fontId="14" fillId="0" borderId="0" xfId="0" applyFont="1" applyAlignment="1"/>
    <xf numFmtId="0" fontId="48" fillId="0" borderId="0" xfId="0" applyFont="1" applyAlignment="1"/>
    <xf numFmtId="0" fontId="48" fillId="0" borderId="0" xfId="0" applyFont="1" applyAlignment="1">
      <alignment wrapText="1"/>
    </xf>
    <xf numFmtId="0" fontId="9" fillId="0" borderId="0" xfId="1" applyAlignment="1" applyProtection="1"/>
    <xf numFmtId="0" fontId="50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3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5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5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5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0" borderId="0" xfId="0" applyFill="1" applyBorder="1" applyAlignment="1"/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16" fontId="2" fillId="0" borderId="3" xfId="0" applyNumberFormat="1" applyFont="1" applyFill="1" applyBorder="1" applyAlignment="1">
      <alignment horizontal="left" vertical="center" wrapText="1"/>
    </xf>
    <xf numFmtId="16" fontId="2" fillId="0" borderId="1" xfId="0" applyNumberFormat="1" applyFont="1" applyFill="1" applyBorder="1" applyAlignment="1">
      <alignment horizontal="left" vertical="center" wrapText="1"/>
    </xf>
    <xf numFmtId="0" fontId="2" fillId="0" borderId="1" xfId="0" quotePrefix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" fillId="0" borderId="0" xfId="0" applyFont="1" applyAlignment="1"/>
    <xf numFmtId="0" fontId="2" fillId="0" borderId="15" xfId="0" applyFont="1" applyBorder="1" applyAlignment="1"/>
    <xf numFmtId="0" fontId="2" fillId="0" borderId="0" xfId="0" applyFont="1" applyBorder="1" applyAlignment="1"/>
    <xf numFmtId="0" fontId="2" fillId="0" borderId="0" xfId="0" applyFont="1" applyFill="1" applyAlignment="1"/>
    <xf numFmtId="0" fontId="2" fillId="0" borderId="15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" fontId="2" fillId="0" borderId="8" xfId="0" applyNumberFormat="1" applyFont="1" applyFill="1" applyBorder="1" applyAlignment="1">
      <alignment vertical="center" wrapText="1"/>
    </xf>
    <xf numFmtId="4" fontId="28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/>
    </xf>
    <xf numFmtId="4" fontId="31" fillId="0" borderId="1" xfId="0" applyNumberFormat="1" applyFont="1" applyBorder="1" applyAlignment="1">
      <alignment vertical="center"/>
    </xf>
    <xf numFmtId="4" fontId="32" fillId="0" borderId="1" xfId="0" applyNumberFormat="1" applyFont="1" applyBorder="1" applyAlignment="1">
      <alignment vertical="center"/>
    </xf>
    <xf numFmtId="49" fontId="58" fillId="0" borderId="2" xfId="0" applyNumberFormat="1" applyFont="1" applyFill="1" applyBorder="1" applyAlignment="1">
      <alignment horizontal="center" vertical="center" wrapText="1"/>
    </xf>
    <xf numFmtId="49" fontId="58" fillId="0" borderId="1" xfId="0" applyNumberFormat="1" applyFont="1" applyBorder="1" applyAlignment="1">
      <alignment horizontal="center" vertical="center"/>
    </xf>
    <xf numFmtId="49" fontId="59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5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/>
    </xf>
    <xf numFmtId="4" fontId="11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23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4" fontId="60" fillId="0" borderId="1" xfId="0" applyNumberFormat="1" applyFont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7" xfId="0" quotePrefix="1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" fontId="58" fillId="2" borderId="1" xfId="0" applyNumberFormat="1" applyFont="1" applyFill="1" applyBorder="1" applyAlignment="1">
      <alignment vertical="center" wrapText="1"/>
    </xf>
    <xf numFmtId="4" fontId="58" fillId="0" borderId="1" xfId="0" applyNumberFormat="1" applyFont="1" applyFill="1" applyBorder="1" applyAlignment="1">
      <alignment vertical="center" wrapText="1"/>
    </xf>
    <xf numFmtId="0" fontId="42" fillId="0" borderId="0" xfId="0" applyFont="1" applyFill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0" fontId="4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37" fillId="0" borderId="0" xfId="0" applyFont="1" applyFill="1" applyAlignment="1"/>
    <xf numFmtId="0" fontId="4" fillId="0" borderId="0" xfId="0" applyFont="1" applyFill="1" applyBorder="1" applyAlignment="1">
      <alignment vertical="center" wrapText="1"/>
    </xf>
    <xf numFmtId="0" fontId="37" fillId="0" borderId="0" xfId="0" applyFont="1" applyFill="1" applyAlignment="1">
      <alignment vertical="center"/>
    </xf>
    <xf numFmtId="0" fontId="36" fillId="0" borderId="0" xfId="0" applyFont="1" applyFill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8" fillId="0" borderId="0" xfId="0" applyFont="1" applyFill="1" applyAlignment="1">
      <alignment horizontal="center" vertical="center" wrapText="1"/>
    </xf>
    <xf numFmtId="0" fontId="39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45" fillId="0" borderId="0" xfId="0" applyFont="1" applyFill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4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4" fillId="0" borderId="0" xfId="0" applyFont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8" fillId="2" borderId="0" xfId="0" applyFont="1" applyFill="1" applyAlignment="1">
      <alignment horizontal="center"/>
    </xf>
    <xf numFmtId="0" fontId="56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7" fillId="2" borderId="0" xfId="0" applyFont="1" applyFill="1" applyAlignment="1">
      <alignment horizontal="center" vertical="top"/>
    </xf>
    <xf numFmtId="0" fontId="49" fillId="2" borderId="0" xfId="0" applyFont="1" applyFill="1" applyAlignment="1">
      <alignment horizontal="center"/>
    </xf>
    <xf numFmtId="0" fontId="47" fillId="2" borderId="0" xfId="0" applyFont="1" applyFill="1" applyAlignment="1">
      <alignment horizontal="center" vertical="top" wrapText="1"/>
    </xf>
    <xf numFmtId="0" fontId="48" fillId="2" borderId="0" xfId="0" applyFont="1" applyFill="1" applyAlignment="1">
      <alignment horizontal="center" wrapText="1"/>
    </xf>
    <xf numFmtId="0" fontId="50" fillId="2" borderId="0" xfId="0" applyFont="1" applyFill="1" applyAlignment="1">
      <alignment horizontal="center"/>
    </xf>
    <xf numFmtId="0" fontId="5" fillId="2" borderId="15" xfId="0" applyFont="1" applyFill="1" applyBorder="1" applyAlignment="1">
      <alignment horizontal="right"/>
    </xf>
    <xf numFmtId="0" fontId="46" fillId="2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 vertical="top"/>
    </xf>
    <xf numFmtId="0" fontId="7" fillId="2" borderId="0" xfId="1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3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4" fillId="0" borderId="3" xfId="0" applyFont="1" applyFill="1" applyBorder="1" applyAlignment="1">
      <alignment wrapText="1"/>
    </xf>
    <xf numFmtId="0" fontId="44" fillId="0" borderId="7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6">
    <cellStyle name="Hipersaitas" xfId="1" builtinId="8"/>
    <cellStyle name="Įprastas" xfId="0" builtinId="0"/>
    <cellStyle name="Normal 10" xfId="2"/>
    <cellStyle name="Normal 16 7" xfId="3"/>
    <cellStyle name="Normal 3 3" xfId="4"/>
    <cellStyle name="Normal_20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22"/>
  <sheetViews>
    <sheetView showGridLines="0" zoomScaleNormal="100" zoomScaleSheetLayoutView="100" workbookViewId="0">
      <selection activeCell="H58" sqref="H58"/>
    </sheetView>
  </sheetViews>
  <sheetFormatPr defaultColWidth="9.08984375" defaultRowHeight="13"/>
  <cols>
    <col min="1" max="1" width="10.54296875" style="1" customWidth="1"/>
    <col min="2" max="2" width="3.08984375" style="2" customWidth="1"/>
    <col min="3" max="3" width="2.6328125" style="2" customWidth="1"/>
    <col min="4" max="4" width="59" style="2" customWidth="1"/>
    <col min="5" max="5" width="7.6328125" style="169" customWidth="1"/>
    <col min="6" max="6" width="11.90625" style="1" customWidth="1"/>
    <col min="7" max="7" width="12.90625" style="1" customWidth="1"/>
    <col min="8" max="16384" width="9.08984375" style="1"/>
  </cols>
  <sheetData>
    <row r="1" spans="1:7">
      <c r="A1" s="168"/>
      <c r="B1" s="169"/>
      <c r="C1" s="169"/>
      <c r="D1" s="169"/>
      <c r="E1" s="170"/>
      <c r="F1" s="168"/>
      <c r="G1" s="168"/>
    </row>
    <row r="2" spans="1:7">
      <c r="E2" s="233" t="s">
        <v>118</v>
      </c>
      <c r="F2" s="234"/>
      <c r="G2" s="234"/>
    </row>
    <row r="3" spans="1:7">
      <c r="E3" s="235" t="s">
        <v>25</v>
      </c>
      <c r="F3" s="236"/>
      <c r="G3" s="236"/>
    </row>
    <row r="5" spans="1:7" s="171" customFormat="1" ht="10.5">
      <c r="A5" s="242" t="s">
        <v>309</v>
      </c>
      <c r="B5" s="243"/>
      <c r="C5" s="243"/>
      <c r="D5" s="243"/>
      <c r="E5" s="243"/>
      <c r="F5" s="241"/>
      <c r="G5" s="241"/>
    </row>
    <row r="6" spans="1:7">
      <c r="A6" s="244"/>
      <c r="B6" s="244"/>
      <c r="C6" s="244"/>
      <c r="D6" s="244"/>
      <c r="E6" s="244"/>
      <c r="F6" s="244"/>
      <c r="G6" s="244"/>
    </row>
    <row r="7" spans="1:7" ht="15.5">
      <c r="A7" s="237" t="s">
        <v>381</v>
      </c>
      <c r="B7" s="238"/>
      <c r="C7" s="238"/>
      <c r="D7" s="238"/>
      <c r="E7" s="238"/>
      <c r="F7" s="238"/>
      <c r="G7" s="238"/>
    </row>
    <row r="8" spans="1:7">
      <c r="A8" s="239" t="s">
        <v>310</v>
      </c>
      <c r="B8" s="240"/>
      <c r="C8" s="240"/>
      <c r="D8" s="240"/>
      <c r="E8" s="240"/>
      <c r="F8" s="241"/>
      <c r="G8" s="241"/>
    </row>
    <row r="9" spans="1:7" ht="12.75" customHeight="1">
      <c r="A9" s="230" t="s">
        <v>382</v>
      </c>
      <c r="B9" s="231"/>
      <c r="C9" s="231"/>
      <c r="D9" s="231"/>
      <c r="E9" s="231"/>
      <c r="F9" s="232"/>
      <c r="G9" s="232"/>
    </row>
    <row r="10" spans="1:7">
      <c r="A10" s="239" t="s">
        <v>311</v>
      </c>
      <c r="B10" s="240"/>
      <c r="C10" s="240"/>
      <c r="D10" s="240"/>
      <c r="E10" s="240"/>
      <c r="F10" s="241"/>
      <c r="G10" s="241"/>
    </row>
    <row r="11" spans="1:7">
      <c r="A11" s="241"/>
      <c r="B11" s="241"/>
      <c r="C11" s="241"/>
      <c r="D11" s="241"/>
      <c r="E11" s="241"/>
      <c r="F11" s="241"/>
      <c r="G11" s="241"/>
    </row>
    <row r="12" spans="1:7">
      <c r="A12" s="255"/>
      <c r="B12" s="256"/>
      <c r="C12" s="256"/>
      <c r="D12" s="256"/>
      <c r="E12" s="256"/>
    </row>
    <row r="13" spans="1:7">
      <c r="A13" s="245" t="s">
        <v>121</v>
      </c>
      <c r="B13" s="246"/>
      <c r="C13" s="246"/>
      <c r="D13" s="246"/>
      <c r="E13" s="246"/>
      <c r="F13" s="247"/>
      <c r="G13" s="247"/>
    </row>
    <row r="14" spans="1:7">
      <c r="A14" s="245" t="s">
        <v>370</v>
      </c>
      <c r="B14" s="246"/>
      <c r="C14" s="246"/>
      <c r="D14" s="246"/>
      <c r="E14" s="246"/>
      <c r="F14" s="247"/>
      <c r="G14" s="247"/>
    </row>
    <row r="15" spans="1:7">
      <c r="A15" s="172"/>
      <c r="B15" s="173"/>
      <c r="C15" s="173"/>
      <c r="D15" s="173"/>
      <c r="E15" s="173"/>
      <c r="F15" s="174"/>
      <c r="G15" s="174"/>
    </row>
    <row r="16" spans="1:7">
      <c r="A16" s="260" t="s">
        <v>384</v>
      </c>
      <c r="B16" s="261"/>
      <c r="C16" s="261"/>
      <c r="D16" s="261"/>
      <c r="E16" s="261"/>
      <c r="F16" s="262"/>
      <c r="G16" s="262"/>
    </row>
    <row r="17" spans="1:7">
      <c r="A17" s="263" t="s">
        <v>122</v>
      </c>
      <c r="B17" s="263"/>
      <c r="C17" s="263"/>
      <c r="D17" s="263"/>
      <c r="E17" s="263"/>
      <c r="F17" s="264"/>
      <c r="G17" s="264"/>
    </row>
    <row r="18" spans="1:7" ht="12.75" customHeight="1">
      <c r="A18" s="172"/>
      <c r="B18" s="99"/>
      <c r="C18" s="99"/>
      <c r="D18" s="265" t="s">
        <v>338</v>
      </c>
      <c r="E18" s="265"/>
      <c r="F18" s="265"/>
      <c r="G18" s="265"/>
    </row>
    <row r="19" spans="1:7" ht="67.5" customHeight="1">
      <c r="A19" s="3" t="s">
        <v>123</v>
      </c>
      <c r="B19" s="257" t="s">
        <v>124</v>
      </c>
      <c r="C19" s="258"/>
      <c r="D19" s="259"/>
      <c r="E19" s="175" t="s">
        <v>125</v>
      </c>
      <c r="F19" s="3" t="s">
        <v>126</v>
      </c>
      <c r="G19" s="3" t="s">
        <v>127</v>
      </c>
    </row>
    <row r="20" spans="1:7" s="2" customFormat="1" ht="12.75" customHeight="1">
      <c r="A20" s="3" t="s">
        <v>128</v>
      </c>
      <c r="B20" s="4" t="s">
        <v>129</v>
      </c>
      <c r="C20" s="49"/>
      <c r="D20" s="5"/>
      <c r="E20" s="199"/>
      <c r="F20" s="190">
        <f>SUM(F21+F27)</f>
        <v>1182884.8500000001</v>
      </c>
      <c r="G20" s="190">
        <f>SUM(G21+G27)</f>
        <v>1177223.8</v>
      </c>
    </row>
    <row r="21" spans="1:7" s="2" customFormat="1" ht="12.75" customHeight="1">
      <c r="A21" s="6" t="s">
        <v>130</v>
      </c>
      <c r="B21" s="13" t="s">
        <v>131</v>
      </c>
      <c r="C21" s="176"/>
      <c r="D21" s="177"/>
      <c r="E21" s="178" t="s">
        <v>347</v>
      </c>
      <c r="F21" s="191">
        <f>SUM(F22:F26)</f>
        <v>876.04</v>
      </c>
      <c r="G21" s="191">
        <f>SUM(G22:G26)</f>
        <v>28.12</v>
      </c>
    </row>
    <row r="22" spans="1:7" s="2" customFormat="1" ht="12.75" customHeight="1">
      <c r="A22" s="15" t="s">
        <v>142</v>
      </c>
      <c r="B22" s="19"/>
      <c r="C22" s="21" t="s">
        <v>26</v>
      </c>
      <c r="D22" s="20"/>
      <c r="E22" s="221"/>
      <c r="F22" s="191"/>
      <c r="G22" s="191"/>
    </row>
    <row r="23" spans="1:7" s="2" customFormat="1" ht="12.75" customHeight="1">
      <c r="A23" s="15" t="s">
        <v>143</v>
      </c>
      <c r="B23" s="19"/>
      <c r="C23" s="21" t="s">
        <v>27</v>
      </c>
      <c r="D23" s="10"/>
      <c r="E23" s="222"/>
      <c r="F23" s="191">
        <v>876.04</v>
      </c>
      <c r="G23" s="191">
        <v>28.12</v>
      </c>
    </row>
    <row r="24" spans="1:7" s="2" customFormat="1" ht="12.75" customHeight="1">
      <c r="A24" s="15" t="s">
        <v>174</v>
      </c>
      <c r="B24" s="19"/>
      <c r="C24" s="21" t="s">
        <v>28</v>
      </c>
      <c r="D24" s="10"/>
      <c r="E24" s="222"/>
      <c r="F24" s="191"/>
      <c r="G24" s="191"/>
    </row>
    <row r="25" spans="1:7" s="2" customFormat="1" ht="12.75" customHeight="1">
      <c r="A25" s="15" t="s">
        <v>29</v>
      </c>
      <c r="B25" s="19"/>
      <c r="C25" s="21" t="s">
        <v>30</v>
      </c>
      <c r="D25" s="10"/>
      <c r="E25" s="222"/>
      <c r="F25" s="191"/>
      <c r="G25" s="191"/>
    </row>
    <row r="26" spans="1:7" s="2" customFormat="1" ht="12.75" customHeight="1">
      <c r="A26" s="178" t="s">
        <v>31</v>
      </c>
      <c r="B26" s="19"/>
      <c r="C26" s="11" t="s">
        <v>32</v>
      </c>
      <c r="D26" s="20"/>
      <c r="E26" s="222"/>
      <c r="F26" s="191"/>
      <c r="G26" s="191"/>
    </row>
    <row r="27" spans="1:7" s="2" customFormat="1" ht="12.75" customHeight="1">
      <c r="A27" s="179" t="s">
        <v>132</v>
      </c>
      <c r="B27" s="24" t="s">
        <v>133</v>
      </c>
      <c r="C27" s="55"/>
      <c r="D27" s="25"/>
      <c r="E27" s="222" t="s">
        <v>346</v>
      </c>
      <c r="F27" s="191">
        <f>SUM(F28:F37)</f>
        <v>1182008.81</v>
      </c>
      <c r="G27" s="191">
        <f>SUM(G28:G37)</f>
        <v>1177195.68</v>
      </c>
    </row>
    <row r="28" spans="1:7" s="2" customFormat="1" ht="12.75" customHeight="1">
      <c r="A28" s="15" t="s">
        <v>177</v>
      </c>
      <c r="B28" s="19"/>
      <c r="C28" s="21" t="s">
        <v>33</v>
      </c>
      <c r="D28" s="10"/>
      <c r="E28" s="222"/>
      <c r="F28" s="191"/>
      <c r="G28" s="191"/>
    </row>
    <row r="29" spans="1:7" s="2" customFormat="1" ht="12.75" customHeight="1">
      <c r="A29" s="15" t="s">
        <v>179</v>
      </c>
      <c r="B29" s="19"/>
      <c r="C29" s="21" t="s">
        <v>34</v>
      </c>
      <c r="D29" s="10"/>
      <c r="E29" s="222"/>
      <c r="F29" s="191">
        <v>647409.41</v>
      </c>
      <c r="G29" s="191">
        <v>661796.32999999996</v>
      </c>
    </row>
    <row r="30" spans="1:7" s="2" customFormat="1" ht="12.75" customHeight="1">
      <c r="A30" s="15" t="s">
        <v>181</v>
      </c>
      <c r="B30" s="19"/>
      <c r="C30" s="21" t="s">
        <v>35</v>
      </c>
      <c r="D30" s="10"/>
      <c r="E30" s="222"/>
      <c r="F30" s="191"/>
      <c r="G30" s="191"/>
    </row>
    <row r="31" spans="1:7" s="2" customFormat="1" ht="12.75" customHeight="1">
      <c r="A31" s="15" t="s">
        <v>1</v>
      </c>
      <c r="B31" s="19"/>
      <c r="C31" s="21" t="s">
        <v>36</v>
      </c>
      <c r="D31" s="10"/>
      <c r="E31" s="222"/>
      <c r="F31" s="191"/>
      <c r="G31" s="191"/>
    </row>
    <row r="32" spans="1:7" s="2" customFormat="1" ht="12.75" customHeight="1">
      <c r="A32" s="15" t="s">
        <v>3</v>
      </c>
      <c r="B32" s="19"/>
      <c r="C32" s="21" t="s">
        <v>37</v>
      </c>
      <c r="D32" s="10"/>
      <c r="E32" s="222"/>
      <c r="F32" s="191">
        <v>460179.67</v>
      </c>
      <c r="G32" s="191">
        <v>419529.29</v>
      </c>
    </row>
    <row r="33" spans="1:7" s="2" customFormat="1" ht="12.75" customHeight="1">
      <c r="A33" s="15" t="s">
        <v>5</v>
      </c>
      <c r="B33" s="19"/>
      <c r="C33" s="21" t="s">
        <v>38</v>
      </c>
      <c r="D33" s="10"/>
      <c r="E33" s="222"/>
      <c r="F33" s="191">
        <v>0.28999999999999998</v>
      </c>
      <c r="G33" s="191">
        <v>0.28999999999999998</v>
      </c>
    </row>
    <row r="34" spans="1:7" s="2" customFormat="1" ht="12.75" customHeight="1">
      <c r="A34" s="15" t="s">
        <v>7</v>
      </c>
      <c r="B34" s="19"/>
      <c r="C34" s="21" t="s">
        <v>39</v>
      </c>
      <c r="D34" s="10"/>
      <c r="E34" s="222"/>
      <c r="F34" s="191"/>
      <c r="G34" s="191"/>
    </row>
    <row r="35" spans="1:7" s="2" customFormat="1" ht="12.75" customHeight="1">
      <c r="A35" s="15" t="s">
        <v>9</v>
      </c>
      <c r="B35" s="19"/>
      <c r="C35" s="21" t="s">
        <v>40</v>
      </c>
      <c r="D35" s="10"/>
      <c r="E35" s="222"/>
      <c r="F35" s="191">
        <v>8703.9599999999991</v>
      </c>
      <c r="G35" s="191">
        <v>13011.81</v>
      </c>
    </row>
    <row r="36" spans="1:7" s="2" customFormat="1" ht="12.75" customHeight="1">
      <c r="A36" s="15" t="s">
        <v>41</v>
      </c>
      <c r="B36" s="19"/>
      <c r="C36" s="21" t="s">
        <v>62</v>
      </c>
      <c r="D36" s="10"/>
      <c r="E36" s="222"/>
      <c r="F36" s="191">
        <v>65715.48</v>
      </c>
      <c r="G36" s="191">
        <v>82857.960000000006</v>
      </c>
    </row>
    <row r="37" spans="1:7" s="2" customFormat="1" ht="12.75" customHeight="1">
      <c r="A37" s="15" t="s">
        <v>12</v>
      </c>
      <c r="B37" s="19"/>
      <c r="C37" s="21" t="s">
        <v>42</v>
      </c>
      <c r="D37" s="10"/>
      <c r="E37" s="222"/>
      <c r="F37" s="191"/>
      <c r="G37" s="191"/>
    </row>
    <row r="38" spans="1:7" s="2" customFormat="1" ht="12.75" customHeight="1">
      <c r="A38" s="6" t="s">
        <v>134</v>
      </c>
      <c r="B38" s="7" t="s">
        <v>135</v>
      </c>
      <c r="C38" s="7"/>
      <c r="D38" s="18"/>
      <c r="E38" s="222"/>
      <c r="F38" s="191"/>
      <c r="G38" s="191"/>
    </row>
    <row r="39" spans="1:7" s="2" customFormat="1" ht="12.75" customHeight="1">
      <c r="A39" s="6" t="s">
        <v>136</v>
      </c>
      <c r="B39" s="7" t="s">
        <v>312</v>
      </c>
      <c r="C39" s="7"/>
      <c r="D39" s="18"/>
      <c r="E39" s="223"/>
      <c r="F39" s="191"/>
      <c r="G39" s="191"/>
    </row>
    <row r="40" spans="1:7" s="2" customFormat="1" ht="12.75" customHeight="1">
      <c r="A40" s="3" t="s">
        <v>137</v>
      </c>
      <c r="B40" s="4" t="s">
        <v>138</v>
      </c>
      <c r="C40" s="49"/>
      <c r="D40" s="5"/>
      <c r="E40" s="222"/>
      <c r="F40" s="191"/>
      <c r="G40" s="191"/>
    </row>
    <row r="41" spans="1:7" s="2" customFormat="1" ht="12.75" customHeight="1">
      <c r="A41" s="3" t="s">
        <v>139</v>
      </c>
      <c r="B41" s="4" t="s">
        <v>140</v>
      </c>
      <c r="C41" s="49"/>
      <c r="D41" s="5"/>
      <c r="E41" s="222"/>
      <c r="F41" s="190">
        <f>SUM(F42+F48+F49+F56+F57)</f>
        <v>972711.43</v>
      </c>
      <c r="G41" s="190">
        <f>SUM(G42+G48+G49+G56+G57)</f>
        <v>915882.73</v>
      </c>
    </row>
    <row r="42" spans="1:7" s="2" customFormat="1" ht="12.75" customHeight="1">
      <c r="A42" s="6" t="s">
        <v>130</v>
      </c>
      <c r="B42" s="13" t="s">
        <v>141</v>
      </c>
      <c r="C42" s="16"/>
      <c r="D42" s="14"/>
      <c r="E42" s="222" t="s">
        <v>348</v>
      </c>
      <c r="F42" s="191">
        <f>SUM(F43:F47)</f>
        <v>43394.720000000001</v>
      </c>
      <c r="G42" s="191">
        <v>49698.21</v>
      </c>
    </row>
    <row r="43" spans="1:7" s="2" customFormat="1" ht="12.75" customHeight="1">
      <c r="A43" s="15" t="s">
        <v>142</v>
      </c>
      <c r="B43" s="19"/>
      <c r="C43" s="21" t="s">
        <v>43</v>
      </c>
      <c r="D43" s="10"/>
      <c r="E43" s="222"/>
      <c r="F43" s="191"/>
      <c r="G43" s="191"/>
    </row>
    <row r="44" spans="1:7" s="2" customFormat="1" ht="12.75" customHeight="1">
      <c r="A44" s="15" t="s">
        <v>143</v>
      </c>
      <c r="B44" s="19"/>
      <c r="C44" s="21" t="s">
        <v>44</v>
      </c>
      <c r="D44" s="10"/>
      <c r="E44" s="222"/>
      <c r="F44" s="191">
        <v>43394.720000000001</v>
      </c>
      <c r="G44" s="191">
        <v>49698.21</v>
      </c>
    </row>
    <row r="45" spans="1:7" s="2" customFormat="1">
      <c r="A45" s="15" t="s">
        <v>174</v>
      </c>
      <c r="B45" s="19"/>
      <c r="C45" s="21" t="s">
        <v>45</v>
      </c>
      <c r="D45" s="10"/>
      <c r="E45" s="222"/>
      <c r="F45" s="191"/>
      <c r="G45" s="191"/>
    </row>
    <row r="46" spans="1:7" s="2" customFormat="1">
      <c r="A46" s="15" t="s">
        <v>29</v>
      </c>
      <c r="B46" s="19"/>
      <c r="C46" s="21" t="s">
        <v>46</v>
      </c>
      <c r="D46" s="10"/>
      <c r="E46" s="222"/>
      <c r="F46" s="191"/>
      <c r="G46" s="191"/>
    </row>
    <row r="47" spans="1:7" s="2" customFormat="1" ht="12.75" customHeight="1">
      <c r="A47" s="15" t="s">
        <v>31</v>
      </c>
      <c r="B47" s="49"/>
      <c r="C47" s="254" t="s">
        <v>144</v>
      </c>
      <c r="D47" s="250"/>
      <c r="E47" s="222"/>
      <c r="F47" s="191"/>
      <c r="G47" s="191"/>
    </row>
    <row r="48" spans="1:7" s="2" customFormat="1" ht="12.75" customHeight="1">
      <c r="A48" s="6" t="s">
        <v>132</v>
      </c>
      <c r="B48" s="22" t="s">
        <v>145</v>
      </c>
      <c r="C48" s="50"/>
      <c r="D48" s="23"/>
      <c r="E48" s="222" t="s">
        <v>349</v>
      </c>
      <c r="F48" s="191">
        <v>8400.44</v>
      </c>
      <c r="G48" s="191">
        <v>5009.59</v>
      </c>
    </row>
    <row r="49" spans="1:7" s="2" customFormat="1" ht="12.75" customHeight="1">
      <c r="A49" s="6" t="s">
        <v>134</v>
      </c>
      <c r="B49" s="13" t="s">
        <v>24</v>
      </c>
      <c r="C49" s="16"/>
      <c r="D49" s="14"/>
      <c r="E49" s="222" t="s">
        <v>350</v>
      </c>
      <c r="F49" s="191">
        <f>SUM(F50:F55)</f>
        <v>319172.86</v>
      </c>
      <c r="G49" s="191">
        <v>309449.39</v>
      </c>
    </row>
    <row r="50" spans="1:7" s="2" customFormat="1" ht="12.75" customHeight="1">
      <c r="A50" s="15" t="s">
        <v>146</v>
      </c>
      <c r="B50" s="16"/>
      <c r="C50" s="51" t="s">
        <v>147</v>
      </c>
      <c r="D50" s="17"/>
      <c r="E50" s="222"/>
      <c r="F50" s="191"/>
      <c r="G50" s="191"/>
    </row>
    <row r="51" spans="1:7" s="2" customFormat="1" ht="12.75" customHeight="1">
      <c r="A51" s="52" t="s">
        <v>148</v>
      </c>
      <c r="B51" s="19"/>
      <c r="C51" s="21" t="s">
        <v>149</v>
      </c>
      <c r="D51" s="11"/>
      <c r="E51" s="95"/>
      <c r="F51" s="192"/>
      <c r="G51" s="192"/>
    </row>
    <row r="52" spans="1:7" s="2" customFormat="1" ht="12.75" customHeight="1">
      <c r="A52" s="15" t="s">
        <v>150</v>
      </c>
      <c r="B52" s="19"/>
      <c r="C52" s="21" t="s">
        <v>151</v>
      </c>
      <c r="D52" s="10"/>
      <c r="E52" s="223"/>
      <c r="F52" s="191">
        <v>43374.15</v>
      </c>
      <c r="G52" s="191">
        <v>6013.11</v>
      </c>
    </row>
    <row r="53" spans="1:7" s="2" customFormat="1" ht="12.75" customHeight="1">
      <c r="A53" s="15" t="s">
        <v>152</v>
      </c>
      <c r="B53" s="19"/>
      <c r="C53" s="254" t="s">
        <v>153</v>
      </c>
      <c r="D53" s="250"/>
      <c r="E53" s="223"/>
      <c r="F53" s="191">
        <v>271036.75</v>
      </c>
      <c r="G53" s="191">
        <v>262049.32</v>
      </c>
    </row>
    <row r="54" spans="1:7" s="2" customFormat="1" ht="12.75" customHeight="1">
      <c r="A54" s="15" t="s">
        <v>154</v>
      </c>
      <c r="B54" s="19"/>
      <c r="C54" s="21" t="s">
        <v>155</v>
      </c>
      <c r="D54" s="10"/>
      <c r="E54" s="223"/>
      <c r="F54" s="191">
        <v>4740.3599999999997</v>
      </c>
      <c r="G54" s="191">
        <v>41377.86</v>
      </c>
    </row>
    <row r="55" spans="1:7" s="2" customFormat="1" ht="12.75" customHeight="1">
      <c r="A55" s="15" t="s">
        <v>156</v>
      </c>
      <c r="B55" s="19"/>
      <c r="C55" s="21" t="s">
        <v>157</v>
      </c>
      <c r="D55" s="10"/>
      <c r="E55" s="222"/>
      <c r="F55" s="191">
        <v>21.6</v>
      </c>
      <c r="G55" s="191">
        <v>9.1</v>
      </c>
    </row>
    <row r="56" spans="1:7" s="2" customFormat="1" ht="12.75" customHeight="1">
      <c r="A56" s="6" t="s">
        <v>136</v>
      </c>
      <c r="B56" s="7" t="s">
        <v>158</v>
      </c>
      <c r="C56" s="7"/>
      <c r="D56" s="18"/>
      <c r="E56" s="223"/>
      <c r="F56" s="191"/>
      <c r="G56" s="191"/>
    </row>
    <row r="57" spans="1:7" s="2" customFormat="1" ht="12.75" customHeight="1">
      <c r="A57" s="6" t="s">
        <v>159</v>
      </c>
      <c r="B57" s="7" t="s">
        <v>160</v>
      </c>
      <c r="C57" s="7"/>
      <c r="D57" s="18"/>
      <c r="E57" s="222" t="s">
        <v>351</v>
      </c>
      <c r="F57" s="191">
        <v>601743.41</v>
      </c>
      <c r="G57" s="191">
        <v>551725.54</v>
      </c>
    </row>
    <row r="58" spans="1:7" s="182" customFormat="1" ht="12.75" customHeight="1">
      <c r="A58" s="3"/>
      <c r="B58" s="180" t="s">
        <v>161</v>
      </c>
      <c r="C58" s="151"/>
      <c r="D58" s="181"/>
      <c r="E58" s="224"/>
      <c r="F58" s="190">
        <f>SUM(F41+F40+F20)</f>
        <v>2155596.2800000003</v>
      </c>
      <c r="G58" s="190">
        <f>SUM(G41+G40+G20)</f>
        <v>2093106.53</v>
      </c>
    </row>
    <row r="59" spans="1:7" s="2" customFormat="1" ht="12.75" customHeight="1">
      <c r="A59" s="3" t="s">
        <v>162</v>
      </c>
      <c r="B59" s="4" t="s">
        <v>163</v>
      </c>
      <c r="C59" s="4"/>
      <c r="D59" s="157"/>
      <c r="E59" s="222" t="s">
        <v>352</v>
      </c>
      <c r="F59" s="190">
        <f>SUM(F60:F63)</f>
        <v>847714.77</v>
      </c>
      <c r="G59" s="190">
        <f>SUM(G60:G63)</f>
        <v>848804.57000000007</v>
      </c>
    </row>
    <row r="60" spans="1:7" s="2" customFormat="1" ht="12.75" customHeight="1">
      <c r="A60" s="6" t="s">
        <v>130</v>
      </c>
      <c r="B60" s="7" t="s">
        <v>164</v>
      </c>
      <c r="C60" s="7"/>
      <c r="D60" s="18"/>
      <c r="E60" s="222"/>
      <c r="F60" s="191">
        <v>289737.11</v>
      </c>
      <c r="G60" s="191">
        <v>289087.78000000003</v>
      </c>
    </row>
    <row r="61" spans="1:7" s="2" customFormat="1" ht="12.75" customHeight="1">
      <c r="A61" s="179" t="s">
        <v>132</v>
      </c>
      <c r="B61" s="24" t="s">
        <v>165</v>
      </c>
      <c r="C61" s="55"/>
      <c r="D61" s="25"/>
      <c r="E61" s="225"/>
      <c r="F61" s="193">
        <v>400622.38</v>
      </c>
      <c r="G61" s="193">
        <v>411282.46</v>
      </c>
    </row>
    <row r="62" spans="1:7" s="2" customFormat="1" ht="12.75" customHeight="1">
      <c r="A62" s="6" t="s">
        <v>134</v>
      </c>
      <c r="B62" s="248" t="s">
        <v>166</v>
      </c>
      <c r="C62" s="249"/>
      <c r="D62" s="250"/>
      <c r="E62" s="222"/>
      <c r="F62" s="191">
        <v>144621.24</v>
      </c>
      <c r="G62" s="191">
        <v>122335.07</v>
      </c>
    </row>
    <row r="63" spans="1:7" s="2" customFormat="1" ht="12.75" customHeight="1">
      <c r="A63" s="6" t="s">
        <v>167</v>
      </c>
      <c r="B63" s="7" t="s">
        <v>168</v>
      </c>
      <c r="C63" s="19"/>
      <c r="D63" s="156"/>
      <c r="E63" s="222"/>
      <c r="F63" s="191">
        <v>12734.04</v>
      </c>
      <c r="G63" s="191">
        <v>26099.26</v>
      </c>
    </row>
    <row r="64" spans="1:7" s="2" customFormat="1" ht="12.75" customHeight="1">
      <c r="A64" s="3" t="s">
        <v>169</v>
      </c>
      <c r="B64" s="4" t="s">
        <v>170</v>
      </c>
      <c r="C64" s="49"/>
      <c r="D64" s="5"/>
      <c r="E64" s="222"/>
      <c r="F64" s="190">
        <f>SUM(F65+F69)</f>
        <v>326951.42</v>
      </c>
      <c r="G64" s="190">
        <f>SUM(G65+G69)</f>
        <v>298871.56</v>
      </c>
    </row>
    <row r="65" spans="1:7" s="2" customFormat="1" ht="12.75" customHeight="1">
      <c r="A65" s="6" t="s">
        <v>130</v>
      </c>
      <c r="B65" s="13" t="s">
        <v>171</v>
      </c>
      <c r="C65" s="16"/>
      <c r="D65" s="14"/>
      <c r="E65" s="222"/>
      <c r="F65" s="191">
        <v>126314.91</v>
      </c>
      <c r="G65" s="191">
        <v>89599.59</v>
      </c>
    </row>
    <row r="66" spans="1:7" s="2" customFormat="1">
      <c r="A66" s="15" t="s">
        <v>142</v>
      </c>
      <c r="B66" s="60"/>
      <c r="C66" s="21" t="s">
        <v>172</v>
      </c>
      <c r="D66" s="61"/>
      <c r="E66" s="223"/>
      <c r="F66" s="191"/>
      <c r="G66" s="191">
        <v>89599.59</v>
      </c>
    </row>
    <row r="67" spans="1:7" s="2" customFormat="1" ht="12.75" customHeight="1">
      <c r="A67" s="15" t="s">
        <v>143</v>
      </c>
      <c r="B67" s="19"/>
      <c r="C67" s="21" t="s">
        <v>173</v>
      </c>
      <c r="D67" s="10"/>
      <c r="E67" s="222"/>
      <c r="F67" s="191">
        <v>126314.91</v>
      </c>
      <c r="G67" s="191"/>
    </row>
    <row r="68" spans="1:7" s="2" customFormat="1" ht="12.75" customHeight="1">
      <c r="A68" s="15" t="s">
        <v>47</v>
      </c>
      <c r="B68" s="19"/>
      <c r="C68" s="21" t="s">
        <v>175</v>
      </c>
      <c r="D68" s="10"/>
      <c r="E68" s="223"/>
      <c r="F68" s="191"/>
      <c r="G68" s="191"/>
    </row>
    <row r="69" spans="1:7" s="2" customFormat="1" ht="12.75" customHeight="1">
      <c r="A69" s="6" t="s">
        <v>132</v>
      </c>
      <c r="B69" s="24" t="s">
        <v>176</v>
      </c>
      <c r="C69" s="55"/>
      <c r="D69" s="25"/>
      <c r="E69" s="222" t="s">
        <v>353</v>
      </c>
      <c r="F69" s="191">
        <f>SUM(F70:F83)</f>
        <v>200636.50999999998</v>
      </c>
      <c r="G69" s="191">
        <v>209271.97</v>
      </c>
    </row>
    <row r="70" spans="1:7" s="2" customFormat="1" ht="12.75" customHeight="1">
      <c r="A70" s="15" t="s">
        <v>177</v>
      </c>
      <c r="B70" s="19"/>
      <c r="C70" s="21" t="s">
        <v>178</v>
      </c>
      <c r="D70" s="20"/>
      <c r="E70" s="222"/>
      <c r="F70" s="191"/>
      <c r="G70" s="191"/>
    </row>
    <row r="71" spans="1:7" s="2" customFormat="1" ht="12.75" customHeight="1">
      <c r="A71" s="15" t="s">
        <v>179</v>
      </c>
      <c r="B71" s="60"/>
      <c r="C71" s="21" t="s">
        <v>180</v>
      </c>
      <c r="D71" s="61"/>
      <c r="E71" s="223"/>
      <c r="F71" s="191"/>
      <c r="G71" s="191">
        <v>23150.400000000001</v>
      </c>
    </row>
    <row r="72" spans="1:7" s="2" customFormat="1">
      <c r="A72" s="15" t="s">
        <v>181</v>
      </c>
      <c r="B72" s="60"/>
      <c r="C72" s="21" t="s">
        <v>0</v>
      </c>
      <c r="D72" s="61"/>
      <c r="E72" s="223"/>
      <c r="F72" s="191"/>
      <c r="G72" s="191"/>
    </row>
    <row r="73" spans="1:7" s="2" customFormat="1">
      <c r="A73" s="183" t="s">
        <v>1</v>
      </c>
      <c r="B73" s="16"/>
      <c r="C73" s="56" t="s">
        <v>2</v>
      </c>
      <c r="D73" s="17"/>
      <c r="E73" s="223"/>
      <c r="F73" s="191"/>
      <c r="G73" s="191"/>
    </row>
    <row r="74" spans="1:7" s="2" customFormat="1">
      <c r="A74" s="6" t="s">
        <v>3</v>
      </c>
      <c r="B74" s="11"/>
      <c r="C74" s="11" t="s">
        <v>4</v>
      </c>
      <c r="D74" s="20"/>
      <c r="E74" s="226"/>
      <c r="F74" s="191"/>
      <c r="G74" s="191"/>
    </row>
    <row r="75" spans="1:7" s="2" customFormat="1" ht="12.75" customHeight="1">
      <c r="A75" s="184" t="s">
        <v>5</v>
      </c>
      <c r="B75" s="55"/>
      <c r="C75" s="57" t="s">
        <v>6</v>
      </c>
      <c r="D75" s="29"/>
      <c r="E75" s="222"/>
      <c r="F75" s="191"/>
      <c r="G75" s="191"/>
    </row>
    <row r="76" spans="1:7" s="2" customFormat="1" ht="12.75" customHeight="1">
      <c r="A76" s="15" t="s">
        <v>48</v>
      </c>
      <c r="B76" s="19"/>
      <c r="C76" s="11"/>
      <c r="D76" s="10" t="s">
        <v>49</v>
      </c>
      <c r="E76" s="223"/>
      <c r="F76" s="191"/>
      <c r="G76" s="191"/>
    </row>
    <row r="77" spans="1:7" s="2" customFormat="1" ht="12.75" customHeight="1">
      <c r="A77" s="15" t="s">
        <v>50</v>
      </c>
      <c r="B77" s="19"/>
      <c r="C77" s="11"/>
      <c r="D77" s="10" t="s">
        <v>51</v>
      </c>
      <c r="E77" s="222"/>
      <c r="F77" s="191"/>
      <c r="G77" s="191"/>
    </row>
    <row r="78" spans="1:7" s="2" customFormat="1" ht="12.75" customHeight="1">
      <c r="A78" s="15" t="s">
        <v>7</v>
      </c>
      <c r="B78" s="50"/>
      <c r="C78" s="58" t="s">
        <v>8</v>
      </c>
      <c r="D78" s="59"/>
      <c r="E78" s="222"/>
      <c r="F78" s="191"/>
      <c r="G78" s="191"/>
    </row>
    <row r="79" spans="1:7" s="2" customFormat="1" ht="12.75" customHeight="1">
      <c r="A79" s="15" t="s">
        <v>9</v>
      </c>
      <c r="B79" s="60"/>
      <c r="C79" s="21" t="s">
        <v>10</v>
      </c>
      <c r="D79" s="61"/>
      <c r="E79" s="223"/>
      <c r="F79" s="191"/>
      <c r="G79" s="191"/>
    </row>
    <row r="80" spans="1:7" s="2" customFormat="1" ht="12.75" customHeight="1">
      <c r="A80" s="15" t="s">
        <v>41</v>
      </c>
      <c r="B80" s="19"/>
      <c r="C80" s="21" t="s">
        <v>11</v>
      </c>
      <c r="D80" s="10"/>
      <c r="E80" s="223"/>
      <c r="F80" s="191">
        <v>32263.439999999999</v>
      </c>
      <c r="G80" s="191">
        <v>19250.240000000002</v>
      </c>
    </row>
    <row r="81" spans="1:7" s="2" customFormat="1" ht="12.75" customHeight="1">
      <c r="A81" s="15" t="s">
        <v>12</v>
      </c>
      <c r="B81" s="19"/>
      <c r="C81" s="21" t="s">
        <v>52</v>
      </c>
      <c r="D81" s="10"/>
      <c r="E81" s="223"/>
      <c r="F81" s="191">
        <v>79.209999999999994</v>
      </c>
      <c r="G81" s="191">
        <v>214.21</v>
      </c>
    </row>
    <row r="82" spans="1:7" s="2" customFormat="1" ht="12.75" customHeight="1">
      <c r="A82" s="15" t="s">
        <v>14</v>
      </c>
      <c r="B82" s="19"/>
      <c r="C82" s="21" t="s">
        <v>13</v>
      </c>
      <c r="D82" s="10"/>
      <c r="E82" s="223"/>
      <c r="F82" s="191">
        <v>168293.86</v>
      </c>
      <c r="G82" s="191">
        <v>166657.12</v>
      </c>
    </row>
    <row r="83" spans="1:7" s="2" customFormat="1" ht="12.75" customHeight="1">
      <c r="A83" s="15" t="s">
        <v>53</v>
      </c>
      <c r="B83" s="19"/>
      <c r="C83" s="21" t="s">
        <v>15</v>
      </c>
      <c r="D83" s="10"/>
      <c r="E83" s="223"/>
      <c r="F83" s="191"/>
      <c r="G83" s="191"/>
    </row>
    <row r="84" spans="1:7" s="2" customFormat="1" ht="12.75" customHeight="1">
      <c r="A84" s="3" t="s">
        <v>16</v>
      </c>
      <c r="B84" s="185" t="s">
        <v>17</v>
      </c>
      <c r="C84" s="186"/>
      <c r="D84" s="187"/>
      <c r="E84" s="222" t="s">
        <v>354</v>
      </c>
      <c r="F84" s="190">
        <f>SUM(F85+F90)</f>
        <v>980930.09000000008</v>
      </c>
      <c r="G84" s="190">
        <f>SUM(G85+G90)</f>
        <v>945430.39999999991</v>
      </c>
    </row>
    <row r="85" spans="1:7" s="2" customFormat="1" ht="12.75" customHeight="1">
      <c r="A85" s="6" t="s">
        <v>130</v>
      </c>
      <c r="B85" s="7" t="s">
        <v>54</v>
      </c>
      <c r="C85" s="19"/>
      <c r="D85" s="156"/>
      <c r="E85" s="223"/>
      <c r="F85" s="191">
        <v>202816.22</v>
      </c>
      <c r="G85" s="191">
        <v>202816.22</v>
      </c>
    </row>
    <row r="86" spans="1:7" s="2" customFormat="1" ht="12.75" customHeight="1">
      <c r="A86" s="6" t="s">
        <v>132</v>
      </c>
      <c r="B86" s="13" t="s">
        <v>18</v>
      </c>
      <c r="C86" s="16"/>
      <c r="D86" s="14"/>
      <c r="E86" s="222"/>
      <c r="F86" s="191"/>
      <c r="G86" s="191"/>
    </row>
    <row r="87" spans="1:7" s="2" customFormat="1" ht="12.75" customHeight="1">
      <c r="A87" s="15" t="s">
        <v>177</v>
      </c>
      <c r="B87" s="19"/>
      <c r="C87" s="21" t="s">
        <v>55</v>
      </c>
      <c r="D87" s="10"/>
      <c r="E87" s="222"/>
      <c r="F87" s="191"/>
      <c r="G87" s="191"/>
    </row>
    <row r="88" spans="1:7" s="2" customFormat="1" ht="12.75" customHeight="1">
      <c r="A88" s="15" t="s">
        <v>179</v>
      </c>
      <c r="B88" s="19"/>
      <c r="C88" s="21" t="s">
        <v>56</v>
      </c>
      <c r="D88" s="10"/>
      <c r="E88" s="222"/>
      <c r="F88" s="191"/>
      <c r="G88" s="191"/>
    </row>
    <row r="89" spans="1:7" s="2" customFormat="1" ht="12.75" customHeight="1">
      <c r="A89" s="6" t="s">
        <v>134</v>
      </c>
      <c r="B89" s="11" t="s">
        <v>19</v>
      </c>
      <c r="C89" s="11"/>
      <c r="D89" s="20"/>
      <c r="E89" s="222"/>
      <c r="F89" s="191"/>
      <c r="G89" s="191"/>
    </row>
    <row r="90" spans="1:7" s="2" customFormat="1" ht="12.75" customHeight="1">
      <c r="A90" s="179" t="s">
        <v>136</v>
      </c>
      <c r="B90" s="24" t="s">
        <v>20</v>
      </c>
      <c r="C90" s="55"/>
      <c r="D90" s="25"/>
      <c r="E90" s="222"/>
      <c r="F90" s="191">
        <f>SUM(F91:F92)</f>
        <v>778113.87000000011</v>
      </c>
      <c r="G90" s="191">
        <f>SUM(G91:G92)</f>
        <v>742614.17999999993</v>
      </c>
    </row>
    <row r="91" spans="1:7" s="2" customFormat="1" ht="12.75" customHeight="1">
      <c r="A91" s="15" t="s">
        <v>57</v>
      </c>
      <c r="B91" s="49"/>
      <c r="C91" s="21" t="s">
        <v>21</v>
      </c>
      <c r="D91" s="155"/>
      <c r="E91" s="222"/>
      <c r="F91" s="191">
        <v>35499.69</v>
      </c>
      <c r="G91" s="191">
        <v>-72434.899999999994</v>
      </c>
    </row>
    <row r="92" spans="1:7" s="2" customFormat="1" ht="12.75" customHeight="1">
      <c r="A92" s="15" t="s">
        <v>58</v>
      </c>
      <c r="B92" s="49"/>
      <c r="C92" s="21" t="s">
        <v>22</v>
      </c>
      <c r="D92" s="155"/>
      <c r="E92" s="222"/>
      <c r="F92" s="191">
        <v>742614.18</v>
      </c>
      <c r="G92" s="191">
        <v>815049.08</v>
      </c>
    </row>
    <row r="93" spans="1:7" s="2" customFormat="1" ht="12.75" customHeight="1">
      <c r="A93" s="3" t="s">
        <v>59</v>
      </c>
      <c r="B93" s="185" t="s">
        <v>60</v>
      </c>
      <c r="C93" s="187"/>
      <c r="D93" s="187"/>
      <c r="E93" s="222"/>
      <c r="F93" s="191"/>
      <c r="G93" s="191"/>
    </row>
    <row r="94" spans="1:7" s="2" customFormat="1" ht="25.5" customHeight="1">
      <c r="A94" s="3"/>
      <c r="B94" s="251" t="s">
        <v>61</v>
      </c>
      <c r="C94" s="252"/>
      <c r="D94" s="253"/>
      <c r="E94" s="222"/>
      <c r="F94" s="190">
        <f>SUM(F84+F64+F59)</f>
        <v>2155596.2800000003</v>
      </c>
      <c r="G94" s="190">
        <f>SUM(G84+G64+G59)</f>
        <v>2093106.53</v>
      </c>
    </row>
    <row r="95" spans="1:7" s="2" customFormat="1">
      <c r="A95" s="28"/>
      <c r="B95" s="29"/>
      <c r="C95" s="29"/>
      <c r="D95" s="29"/>
      <c r="E95" s="29"/>
      <c r="F95" s="169"/>
      <c r="G95" s="169"/>
    </row>
    <row r="96" spans="1:7" s="2" customFormat="1" ht="12.75" customHeight="1">
      <c r="A96" s="263" t="s">
        <v>361</v>
      </c>
      <c r="B96" s="263"/>
      <c r="C96" s="263"/>
      <c r="D96" s="263"/>
      <c r="E96" s="263"/>
      <c r="F96" s="260" t="s">
        <v>371</v>
      </c>
      <c r="G96" s="260"/>
    </row>
    <row r="97" spans="1:7" s="2" customFormat="1">
      <c r="A97" s="266" t="s">
        <v>358</v>
      </c>
      <c r="B97" s="266"/>
      <c r="C97" s="266"/>
      <c r="D97" s="266"/>
      <c r="E97" s="266"/>
      <c r="F97" s="263" t="s">
        <v>23</v>
      </c>
      <c r="G97" s="263"/>
    </row>
    <row r="98" spans="1:7" s="2" customFormat="1">
      <c r="A98" s="266" t="s">
        <v>313</v>
      </c>
      <c r="B98" s="267"/>
      <c r="C98" s="267"/>
      <c r="D98" s="267"/>
      <c r="E98" s="189"/>
      <c r="F98" s="99"/>
      <c r="G98" s="99"/>
    </row>
    <row r="99" spans="1:7" s="2" customFormat="1">
      <c r="A99" s="154"/>
      <c r="B99" s="188"/>
      <c r="C99" s="188"/>
      <c r="D99" s="188"/>
      <c r="E99" s="189"/>
      <c r="F99" s="99"/>
      <c r="G99" s="99"/>
    </row>
    <row r="100" spans="1:7" s="2" customFormat="1" ht="12.75" customHeight="1">
      <c r="A100" s="263" t="s">
        <v>362</v>
      </c>
      <c r="B100" s="263"/>
      <c r="C100" s="263"/>
      <c r="D100" s="263"/>
      <c r="E100" s="263"/>
      <c r="F100" s="260" t="s">
        <v>372</v>
      </c>
      <c r="G100" s="260"/>
    </row>
    <row r="101" spans="1:7" s="2" customFormat="1" ht="12.75" customHeight="1">
      <c r="A101" s="266" t="s">
        <v>314</v>
      </c>
      <c r="B101" s="266"/>
      <c r="C101" s="266"/>
      <c r="D101" s="266"/>
      <c r="E101" s="266"/>
      <c r="F101" s="263" t="s">
        <v>23</v>
      </c>
      <c r="G101" s="263"/>
    </row>
    <row r="102" spans="1:7" s="2" customFormat="1">
      <c r="E102" s="169"/>
    </row>
    <row r="103" spans="1:7" s="2" customFormat="1">
      <c r="E103" s="169"/>
    </row>
    <row r="104" spans="1:7" s="2" customFormat="1">
      <c r="E104" s="169"/>
    </row>
    <row r="105" spans="1:7" s="2" customFormat="1">
      <c r="E105" s="169"/>
    </row>
    <row r="106" spans="1:7" s="2" customFormat="1">
      <c r="E106" s="169"/>
    </row>
    <row r="107" spans="1:7" s="2" customFormat="1">
      <c r="E107" s="169"/>
    </row>
    <row r="108" spans="1:7" s="2" customFormat="1">
      <c r="E108" s="169"/>
    </row>
    <row r="109" spans="1:7" s="2" customFormat="1">
      <c r="E109" s="169"/>
    </row>
    <row r="110" spans="1:7" s="2" customFormat="1">
      <c r="E110" s="169"/>
    </row>
    <row r="111" spans="1:7" s="2" customFormat="1">
      <c r="E111" s="169"/>
    </row>
    <row r="112" spans="1:7" s="2" customFormat="1">
      <c r="E112" s="169"/>
    </row>
    <row r="113" spans="5:5" s="2" customFormat="1">
      <c r="E113" s="169"/>
    </row>
    <row r="114" spans="5:5" s="2" customFormat="1">
      <c r="E114" s="169"/>
    </row>
    <row r="115" spans="5:5" s="2" customFormat="1">
      <c r="E115" s="169"/>
    </row>
    <row r="116" spans="5:5" s="2" customFormat="1">
      <c r="E116" s="169"/>
    </row>
    <row r="117" spans="5:5" s="2" customFormat="1">
      <c r="E117" s="169"/>
    </row>
    <row r="118" spans="5:5" s="2" customFormat="1">
      <c r="E118" s="169"/>
    </row>
    <row r="119" spans="5:5" s="2" customFormat="1">
      <c r="E119" s="169"/>
    </row>
    <row r="120" spans="5:5" s="2" customFormat="1">
      <c r="E120" s="169"/>
    </row>
    <row r="121" spans="5:5" s="2" customFormat="1">
      <c r="E121" s="169"/>
    </row>
    <row r="122" spans="5:5" s="2" customFormat="1">
      <c r="E122" s="169"/>
    </row>
  </sheetData>
  <mergeCells count="27">
    <mergeCell ref="A98:D98"/>
    <mergeCell ref="F96:G96"/>
    <mergeCell ref="F97:G97"/>
    <mergeCell ref="A96:E96"/>
    <mergeCell ref="F101:G101"/>
    <mergeCell ref="A101:E101"/>
    <mergeCell ref="F100:G100"/>
    <mergeCell ref="A100:E100"/>
    <mergeCell ref="A97:E97"/>
    <mergeCell ref="A10:G11"/>
    <mergeCell ref="A13:G13"/>
    <mergeCell ref="B62:D62"/>
    <mergeCell ref="B94:D94"/>
    <mergeCell ref="C47:D47"/>
    <mergeCell ref="C53:D53"/>
    <mergeCell ref="A12:E12"/>
    <mergeCell ref="B19:D19"/>
    <mergeCell ref="A14:G14"/>
    <mergeCell ref="A16:G16"/>
    <mergeCell ref="A17:G17"/>
    <mergeCell ref="D18:G18"/>
    <mergeCell ref="A9:G9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8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64"/>
  <sheetViews>
    <sheetView showGridLines="0" tabSelected="1" topLeftCell="A37" zoomScaleNormal="100" zoomScaleSheetLayoutView="100" workbookViewId="0">
      <selection activeCell="O26" sqref="O26"/>
    </sheetView>
  </sheetViews>
  <sheetFormatPr defaultColWidth="9.08984375" defaultRowHeight="12.5"/>
  <cols>
    <col min="1" max="1" width="8" style="35" customWidth="1"/>
    <col min="2" max="2" width="1.54296875" style="35" hidden="1" customWidth="1"/>
    <col min="3" max="3" width="30.08984375" style="35" customWidth="1"/>
    <col min="4" max="4" width="18.36328125" style="35" customWidth="1"/>
    <col min="5" max="5" width="0" style="35" hidden="1" customWidth="1"/>
    <col min="6" max="6" width="11.6328125" style="35" customWidth="1"/>
    <col min="7" max="7" width="13.90625" style="35" customWidth="1"/>
    <col min="8" max="8" width="15.6328125" style="35" customWidth="1"/>
    <col min="9" max="9" width="18.453125" style="35" customWidth="1"/>
    <col min="10" max="16384" width="9.08984375" style="35"/>
  </cols>
  <sheetData>
    <row r="1" spans="1:9" ht="13">
      <c r="G1" s="85"/>
      <c r="H1" s="85"/>
    </row>
    <row r="2" spans="1:9" ht="15.5">
      <c r="D2" s="106"/>
      <c r="G2" s="218" t="s">
        <v>64</v>
      </c>
      <c r="H2" s="92"/>
      <c r="I2" s="92"/>
    </row>
    <row r="3" spans="1:9" ht="15.5">
      <c r="G3" s="107" t="s">
        <v>25</v>
      </c>
      <c r="H3" s="92"/>
      <c r="I3" s="92"/>
    </row>
    <row r="5" spans="1:9" ht="15">
      <c r="A5" s="286" t="s">
        <v>315</v>
      </c>
      <c r="B5" s="287"/>
      <c r="C5" s="287"/>
      <c r="D5" s="287"/>
      <c r="E5" s="287"/>
      <c r="F5" s="287"/>
      <c r="G5" s="287"/>
      <c r="H5" s="287"/>
      <c r="I5" s="287"/>
    </row>
    <row r="6" spans="1:9" ht="15">
      <c r="A6" s="288" t="s">
        <v>316</v>
      </c>
      <c r="B6" s="287"/>
      <c r="C6" s="287"/>
      <c r="D6" s="287"/>
      <c r="E6" s="287"/>
      <c r="F6" s="287"/>
      <c r="G6" s="287"/>
      <c r="H6" s="287"/>
      <c r="I6" s="287"/>
    </row>
    <row r="7" spans="1:9" ht="15">
      <c r="A7" s="289" t="s">
        <v>377</v>
      </c>
      <c r="B7" s="290"/>
      <c r="C7" s="290"/>
      <c r="D7" s="290"/>
      <c r="E7" s="290"/>
      <c r="F7" s="290"/>
      <c r="G7" s="290"/>
      <c r="H7" s="290"/>
      <c r="I7" s="290"/>
    </row>
    <row r="8" spans="1:9" ht="14">
      <c r="A8" s="279" t="s">
        <v>120</v>
      </c>
      <c r="B8" s="280"/>
      <c r="C8" s="280"/>
      <c r="D8" s="280"/>
      <c r="E8" s="280"/>
      <c r="F8" s="280"/>
      <c r="G8" s="280"/>
      <c r="H8" s="280"/>
      <c r="I8" s="280"/>
    </row>
    <row r="9" spans="1:9" ht="14">
      <c r="A9" s="291" t="s">
        <v>383</v>
      </c>
      <c r="B9" s="292"/>
      <c r="C9" s="292"/>
      <c r="D9" s="292"/>
      <c r="E9" s="292"/>
      <c r="F9" s="292"/>
      <c r="G9" s="292"/>
      <c r="H9" s="292"/>
      <c r="I9" s="292"/>
    </row>
    <row r="10" spans="1:9" ht="14">
      <c r="A10" s="279" t="s">
        <v>94</v>
      </c>
      <c r="B10" s="280"/>
      <c r="C10" s="280"/>
      <c r="D10" s="280"/>
      <c r="E10" s="280"/>
      <c r="F10" s="280"/>
      <c r="G10" s="280"/>
      <c r="H10" s="280"/>
      <c r="I10" s="280"/>
    </row>
    <row r="11" spans="1:9" ht="14">
      <c r="A11" s="279" t="s">
        <v>95</v>
      </c>
      <c r="B11" s="287"/>
      <c r="C11" s="287"/>
      <c r="D11" s="287"/>
      <c r="E11" s="287"/>
      <c r="F11" s="287"/>
      <c r="G11" s="287"/>
      <c r="H11" s="287"/>
      <c r="I11" s="287"/>
    </row>
    <row r="12" spans="1:9" ht="14">
      <c r="A12" s="297"/>
      <c r="B12" s="280"/>
      <c r="C12" s="280"/>
      <c r="D12" s="280"/>
      <c r="E12" s="280"/>
      <c r="F12" s="280"/>
      <c r="G12" s="280"/>
      <c r="H12" s="280"/>
      <c r="I12" s="280"/>
    </row>
    <row r="13" spans="1:9" ht="14">
      <c r="A13" s="294" t="s">
        <v>65</v>
      </c>
      <c r="B13" s="295"/>
      <c r="C13" s="295"/>
      <c r="D13" s="295"/>
      <c r="E13" s="295"/>
      <c r="F13" s="295"/>
      <c r="G13" s="295"/>
      <c r="H13" s="295"/>
      <c r="I13" s="295"/>
    </row>
    <row r="14" spans="1:9" ht="14">
      <c r="A14" s="279"/>
      <c r="B14" s="280"/>
      <c r="C14" s="280"/>
      <c r="D14" s="280"/>
      <c r="E14" s="280"/>
      <c r="F14" s="280"/>
      <c r="G14" s="280"/>
      <c r="H14" s="280"/>
      <c r="I14" s="280"/>
    </row>
    <row r="15" spans="1:9" ht="14">
      <c r="A15" s="294" t="s">
        <v>370</v>
      </c>
      <c r="B15" s="295"/>
      <c r="C15" s="295"/>
      <c r="D15" s="295"/>
      <c r="E15" s="295"/>
      <c r="F15" s="295"/>
      <c r="G15" s="295"/>
      <c r="H15" s="295"/>
      <c r="I15" s="295"/>
    </row>
    <row r="16" spans="1:9" ht="9.75" customHeight="1">
      <c r="A16" s="108"/>
      <c r="B16" s="109"/>
      <c r="C16" s="109"/>
      <c r="D16" s="109"/>
      <c r="E16" s="109"/>
      <c r="F16" s="109"/>
      <c r="G16" s="109"/>
      <c r="H16" s="109"/>
      <c r="I16" s="109"/>
    </row>
    <row r="17" spans="1:9" ht="14">
      <c r="A17" s="296" t="s">
        <v>373</v>
      </c>
      <c r="B17" s="280"/>
      <c r="C17" s="280"/>
      <c r="D17" s="280"/>
      <c r="E17" s="280"/>
      <c r="F17" s="280"/>
      <c r="G17" s="280"/>
      <c r="H17" s="280"/>
      <c r="I17" s="280"/>
    </row>
    <row r="18" spans="1:9" ht="14">
      <c r="A18" s="279" t="s">
        <v>122</v>
      </c>
      <c r="B18" s="280"/>
      <c r="C18" s="280"/>
      <c r="D18" s="280"/>
      <c r="E18" s="280"/>
      <c r="F18" s="280"/>
      <c r="G18" s="280"/>
      <c r="H18" s="280"/>
      <c r="I18" s="280"/>
    </row>
    <row r="19" spans="1:9" s="109" customFormat="1" ht="14">
      <c r="A19" s="281" t="s">
        <v>339</v>
      </c>
      <c r="B19" s="280"/>
      <c r="C19" s="280"/>
      <c r="D19" s="280"/>
      <c r="E19" s="280"/>
      <c r="F19" s="280"/>
      <c r="G19" s="280"/>
      <c r="H19" s="280"/>
      <c r="I19" s="280"/>
    </row>
    <row r="20" spans="1:9" s="110" customFormat="1" ht="50.15" customHeight="1">
      <c r="A20" s="282" t="s">
        <v>123</v>
      </c>
      <c r="B20" s="282"/>
      <c r="C20" s="282" t="s">
        <v>124</v>
      </c>
      <c r="D20" s="283"/>
      <c r="E20" s="283"/>
      <c r="F20" s="283"/>
      <c r="G20" s="88" t="s">
        <v>66</v>
      </c>
      <c r="H20" s="88" t="s">
        <v>67</v>
      </c>
      <c r="I20" s="88" t="s">
        <v>68</v>
      </c>
    </row>
    <row r="21" spans="1:9" ht="15.5">
      <c r="A21" s="90" t="s">
        <v>128</v>
      </c>
      <c r="B21" s="111" t="s">
        <v>69</v>
      </c>
      <c r="C21" s="284" t="s">
        <v>69</v>
      </c>
      <c r="D21" s="285"/>
      <c r="E21" s="285"/>
      <c r="F21" s="285"/>
      <c r="G21" s="200"/>
      <c r="H21" s="194">
        <f>SUM(H22+H27+H28)</f>
        <v>3450907.8800000004</v>
      </c>
      <c r="I21" s="194">
        <f>SUM(I22+I27+I28)</f>
        <v>2963240.45</v>
      </c>
    </row>
    <row r="22" spans="1:9" ht="15.5">
      <c r="A22" s="91" t="s">
        <v>130</v>
      </c>
      <c r="B22" s="112" t="s">
        <v>70</v>
      </c>
      <c r="C22" s="298" t="s">
        <v>70</v>
      </c>
      <c r="D22" s="298"/>
      <c r="E22" s="298"/>
      <c r="F22" s="298"/>
      <c r="G22" s="227" t="s">
        <v>355</v>
      </c>
      <c r="H22" s="194">
        <f>SUM(H23:H26)</f>
        <v>248762.90999999997</v>
      </c>
      <c r="I22" s="194">
        <f>SUM(I23:I26)</f>
        <v>110584.06</v>
      </c>
    </row>
    <row r="23" spans="1:9" ht="15.5">
      <c r="A23" s="91" t="s">
        <v>96</v>
      </c>
      <c r="B23" s="112" t="s">
        <v>164</v>
      </c>
      <c r="C23" s="298" t="s">
        <v>164</v>
      </c>
      <c r="D23" s="298"/>
      <c r="E23" s="298"/>
      <c r="F23" s="298"/>
      <c r="G23" s="227"/>
      <c r="H23" s="195">
        <v>99901.37</v>
      </c>
      <c r="I23" s="195">
        <v>44985.93</v>
      </c>
    </row>
    <row r="24" spans="1:9" ht="15.5">
      <c r="A24" s="91" t="s">
        <v>97</v>
      </c>
      <c r="B24" s="113" t="s">
        <v>98</v>
      </c>
      <c r="C24" s="293" t="s">
        <v>98</v>
      </c>
      <c r="D24" s="293"/>
      <c r="E24" s="293"/>
      <c r="F24" s="293"/>
      <c r="G24" s="227"/>
      <c r="H24" s="195">
        <v>10660.08</v>
      </c>
      <c r="I24" s="195">
        <v>3556.1</v>
      </c>
    </row>
    <row r="25" spans="1:9" ht="15.5">
      <c r="A25" s="91" t="s">
        <v>99</v>
      </c>
      <c r="B25" s="112" t="s">
        <v>100</v>
      </c>
      <c r="C25" s="293" t="s">
        <v>100</v>
      </c>
      <c r="D25" s="293"/>
      <c r="E25" s="293"/>
      <c r="F25" s="293"/>
      <c r="G25" s="227"/>
      <c r="H25" s="195">
        <v>15512.28</v>
      </c>
      <c r="I25" s="195">
        <v>8829.1</v>
      </c>
    </row>
    <row r="26" spans="1:9" ht="15.5">
      <c r="A26" s="91" t="s">
        <v>101</v>
      </c>
      <c r="B26" s="113" t="s">
        <v>102</v>
      </c>
      <c r="C26" s="293" t="s">
        <v>102</v>
      </c>
      <c r="D26" s="293"/>
      <c r="E26" s="293"/>
      <c r="F26" s="293"/>
      <c r="G26" s="227"/>
      <c r="H26" s="195">
        <v>122689.18</v>
      </c>
      <c r="I26" s="195">
        <v>53212.93</v>
      </c>
    </row>
    <row r="27" spans="1:9" ht="15.5">
      <c r="A27" s="91" t="s">
        <v>132</v>
      </c>
      <c r="B27" s="112" t="s">
        <v>71</v>
      </c>
      <c r="C27" s="293" t="s">
        <v>71</v>
      </c>
      <c r="D27" s="293"/>
      <c r="E27" s="293"/>
      <c r="F27" s="293"/>
      <c r="G27" s="227"/>
      <c r="H27" s="194"/>
      <c r="I27" s="194"/>
    </row>
    <row r="28" spans="1:9" ht="15.5">
      <c r="A28" s="91" t="s">
        <v>134</v>
      </c>
      <c r="B28" s="112" t="s">
        <v>72</v>
      </c>
      <c r="C28" s="293" t="s">
        <v>72</v>
      </c>
      <c r="D28" s="293"/>
      <c r="E28" s="293"/>
      <c r="F28" s="293"/>
      <c r="G28" s="227" t="s">
        <v>356</v>
      </c>
      <c r="H28" s="194">
        <f>SUM(H29:H30)</f>
        <v>3202144.97</v>
      </c>
      <c r="I28" s="194">
        <f>SUM(I29:I30)</f>
        <v>2852656.39</v>
      </c>
    </row>
    <row r="29" spans="1:9" ht="15.5">
      <c r="A29" s="91" t="s">
        <v>73</v>
      </c>
      <c r="B29" s="113" t="s">
        <v>74</v>
      </c>
      <c r="C29" s="293" t="s">
        <v>74</v>
      </c>
      <c r="D29" s="293"/>
      <c r="E29" s="293"/>
      <c r="F29" s="293"/>
      <c r="G29" s="227"/>
      <c r="H29" s="195">
        <v>3202144.97</v>
      </c>
      <c r="I29" s="195">
        <v>2852656.39</v>
      </c>
    </row>
    <row r="30" spans="1:9" ht="15.5">
      <c r="A30" s="91" t="s">
        <v>75</v>
      </c>
      <c r="B30" s="113" t="s">
        <v>76</v>
      </c>
      <c r="C30" s="293" t="s">
        <v>76</v>
      </c>
      <c r="D30" s="293"/>
      <c r="E30" s="293"/>
      <c r="F30" s="293"/>
      <c r="G30" s="227"/>
      <c r="H30" s="195"/>
      <c r="I30" s="195"/>
    </row>
    <row r="31" spans="1:9" ht="15">
      <c r="A31" s="90" t="s">
        <v>137</v>
      </c>
      <c r="B31" s="111" t="s">
        <v>77</v>
      </c>
      <c r="C31" s="284" t="s">
        <v>77</v>
      </c>
      <c r="D31" s="284"/>
      <c r="E31" s="284"/>
      <c r="F31" s="284"/>
      <c r="G31" s="227" t="s">
        <v>357</v>
      </c>
      <c r="H31" s="194">
        <f>SUM(H32:H45)</f>
        <v>-3418732.1999999997</v>
      </c>
      <c r="I31" s="194">
        <f>SUM(I32:I45)</f>
        <v>-2948166.78</v>
      </c>
    </row>
    <row r="32" spans="1:9" ht="15.5">
      <c r="A32" s="91" t="s">
        <v>130</v>
      </c>
      <c r="B32" s="112" t="s">
        <v>103</v>
      </c>
      <c r="C32" s="293" t="s">
        <v>104</v>
      </c>
      <c r="D32" s="299"/>
      <c r="E32" s="299"/>
      <c r="F32" s="299"/>
      <c r="G32" s="200"/>
      <c r="H32" s="195">
        <v>-2701900.46</v>
      </c>
      <c r="I32" s="195">
        <v>-2326569.4</v>
      </c>
    </row>
    <row r="33" spans="1:9" ht="15.5">
      <c r="A33" s="91" t="s">
        <v>132</v>
      </c>
      <c r="B33" s="112" t="s">
        <v>105</v>
      </c>
      <c r="C33" s="293" t="s">
        <v>106</v>
      </c>
      <c r="D33" s="299"/>
      <c r="E33" s="299"/>
      <c r="F33" s="299"/>
      <c r="G33" s="200"/>
      <c r="H33" s="195">
        <v>-138413.82999999999</v>
      </c>
      <c r="I33" s="195">
        <v>-151826.03</v>
      </c>
    </row>
    <row r="34" spans="1:9" ht="15.5">
      <c r="A34" s="91" t="s">
        <v>134</v>
      </c>
      <c r="B34" s="112" t="s">
        <v>107</v>
      </c>
      <c r="C34" s="293" t="s">
        <v>108</v>
      </c>
      <c r="D34" s="299"/>
      <c r="E34" s="299"/>
      <c r="F34" s="299"/>
      <c r="G34" s="200"/>
      <c r="H34" s="195">
        <v>-79919.039999999994</v>
      </c>
      <c r="I34" s="195">
        <v>-67343.62</v>
      </c>
    </row>
    <row r="35" spans="1:9" ht="15.5">
      <c r="A35" s="91" t="s">
        <v>136</v>
      </c>
      <c r="B35" s="112" t="s">
        <v>109</v>
      </c>
      <c r="C35" s="298" t="s">
        <v>110</v>
      </c>
      <c r="D35" s="299"/>
      <c r="E35" s="299"/>
      <c r="F35" s="299"/>
      <c r="G35" s="200"/>
      <c r="H35" s="195"/>
      <c r="I35" s="195">
        <v>-111</v>
      </c>
    </row>
    <row r="36" spans="1:9" ht="15.5">
      <c r="A36" s="91" t="s">
        <v>159</v>
      </c>
      <c r="B36" s="112" t="s">
        <v>111</v>
      </c>
      <c r="C36" s="298" t="s">
        <v>112</v>
      </c>
      <c r="D36" s="299"/>
      <c r="E36" s="299"/>
      <c r="F36" s="299"/>
      <c r="G36" s="200"/>
      <c r="H36" s="195">
        <v>-14428.65</v>
      </c>
      <c r="I36" s="195">
        <v>-15748.36</v>
      </c>
    </row>
    <row r="37" spans="1:9" ht="15.5">
      <c r="A37" s="91" t="s">
        <v>113</v>
      </c>
      <c r="B37" s="112" t="s">
        <v>114</v>
      </c>
      <c r="C37" s="298" t="s">
        <v>115</v>
      </c>
      <c r="D37" s="299"/>
      <c r="E37" s="299"/>
      <c r="F37" s="299"/>
      <c r="G37" s="200"/>
      <c r="H37" s="195">
        <v>-6249.84</v>
      </c>
      <c r="I37" s="195">
        <v>-4347.7700000000004</v>
      </c>
    </row>
    <row r="38" spans="1:9" ht="15.5">
      <c r="A38" s="91" t="s">
        <v>116</v>
      </c>
      <c r="B38" s="112" t="s">
        <v>117</v>
      </c>
      <c r="C38" s="298" t="s">
        <v>182</v>
      </c>
      <c r="D38" s="299"/>
      <c r="E38" s="299"/>
      <c r="F38" s="299"/>
      <c r="G38" s="200"/>
      <c r="H38" s="196">
        <v>-11012.98</v>
      </c>
      <c r="I38" s="195">
        <v>-15051.23</v>
      </c>
    </row>
    <row r="39" spans="1:9" ht="15.5">
      <c r="A39" s="91" t="s">
        <v>183</v>
      </c>
      <c r="B39" s="112" t="s">
        <v>78</v>
      </c>
      <c r="C39" s="293" t="s">
        <v>78</v>
      </c>
      <c r="D39" s="299"/>
      <c r="E39" s="299"/>
      <c r="F39" s="299"/>
      <c r="G39" s="200"/>
      <c r="H39" s="196">
        <v>-257.10000000000002</v>
      </c>
      <c r="I39" s="196">
        <v>-1.1599999999999999</v>
      </c>
    </row>
    <row r="40" spans="1:9" ht="15.5">
      <c r="A40" s="91" t="s">
        <v>184</v>
      </c>
      <c r="B40" s="112" t="s">
        <v>185</v>
      </c>
      <c r="C40" s="298" t="s">
        <v>185</v>
      </c>
      <c r="D40" s="299"/>
      <c r="E40" s="299"/>
      <c r="F40" s="299"/>
      <c r="G40" s="200"/>
      <c r="H40" s="196">
        <v>-147343.65</v>
      </c>
      <c r="I40" s="195">
        <v>-133627.46</v>
      </c>
    </row>
    <row r="41" spans="1:9" ht="15.75" customHeight="1">
      <c r="A41" s="91" t="s">
        <v>186</v>
      </c>
      <c r="B41" s="112" t="s">
        <v>187</v>
      </c>
      <c r="C41" s="293" t="s">
        <v>79</v>
      </c>
      <c r="D41" s="283"/>
      <c r="E41" s="283"/>
      <c r="F41" s="283"/>
      <c r="G41" s="200"/>
      <c r="H41" s="196">
        <v>-200</v>
      </c>
      <c r="I41" s="196">
        <v>-1705</v>
      </c>
    </row>
    <row r="42" spans="1:9" ht="15.75" customHeight="1">
      <c r="A42" s="91" t="s">
        <v>188</v>
      </c>
      <c r="B42" s="112" t="s">
        <v>189</v>
      </c>
      <c r="C42" s="293" t="s">
        <v>190</v>
      </c>
      <c r="D42" s="299"/>
      <c r="E42" s="299"/>
      <c r="F42" s="299"/>
      <c r="G42" s="200"/>
      <c r="H42" s="220"/>
      <c r="I42" s="196"/>
    </row>
    <row r="43" spans="1:9" ht="15.5">
      <c r="A43" s="91" t="s">
        <v>191</v>
      </c>
      <c r="B43" s="112" t="s">
        <v>192</v>
      </c>
      <c r="C43" s="293" t="s">
        <v>80</v>
      </c>
      <c r="D43" s="299"/>
      <c r="E43" s="299"/>
      <c r="F43" s="299"/>
      <c r="G43" s="200"/>
      <c r="H43" s="196"/>
      <c r="I43" s="196"/>
    </row>
    <row r="44" spans="1:9" ht="15.5">
      <c r="A44" s="91" t="s">
        <v>193</v>
      </c>
      <c r="B44" s="112" t="s">
        <v>194</v>
      </c>
      <c r="C44" s="293" t="s">
        <v>195</v>
      </c>
      <c r="D44" s="299"/>
      <c r="E44" s="299"/>
      <c r="F44" s="299"/>
      <c r="G44" s="200"/>
      <c r="H44" s="196">
        <v>-319006.65000000002</v>
      </c>
      <c r="I44" s="195">
        <v>-231835.75</v>
      </c>
    </row>
    <row r="45" spans="1:9" ht="15.5">
      <c r="A45" s="91" t="s">
        <v>196</v>
      </c>
      <c r="B45" s="112" t="s">
        <v>197</v>
      </c>
      <c r="C45" s="271" t="s">
        <v>81</v>
      </c>
      <c r="D45" s="272"/>
      <c r="E45" s="272"/>
      <c r="F45" s="273"/>
      <c r="G45" s="200"/>
      <c r="H45" s="196"/>
      <c r="I45" s="195"/>
    </row>
    <row r="46" spans="1:9" ht="15.5">
      <c r="A46" s="111" t="s">
        <v>139</v>
      </c>
      <c r="B46" s="114" t="s">
        <v>82</v>
      </c>
      <c r="C46" s="268" t="s">
        <v>82</v>
      </c>
      <c r="D46" s="269"/>
      <c r="E46" s="269"/>
      <c r="F46" s="270"/>
      <c r="G46" s="200"/>
      <c r="H46" s="198">
        <f>SUM(H21+H31)</f>
        <v>32175.680000000633</v>
      </c>
      <c r="I46" s="198">
        <f>SUM(I21+I31)</f>
        <v>15073.670000000391</v>
      </c>
    </row>
    <row r="47" spans="1:9" ht="15.5">
      <c r="A47" s="111" t="s">
        <v>162</v>
      </c>
      <c r="B47" s="111" t="s">
        <v>83</v>
      </c>
      <c r="C47" s="278" t="s">
        <v>83</v>
      </c>
      <c r="D47" s="269"/>
      <c r="E47" s="269"/>
      <c r="F47" s="270"/>
      <c r="G47" s="201"/>
      <c r="H47" s="198">
        <v>3324.01</v>
      </c>
      <c r="I47" s="198">
        <v>1896.54</v>
      </c>
    </row>
    <row r="48" spans="1:9" ht="15.5">
      <c r="A48" s="113" t="s">
        <v>63</v>
      </c>
      <c r="B48" s="112" t="s">
        <v>198</v>
      </c>
      <c r="C48" s="271" t="s">
        <v>84</v>
      </c>
      <c r="D48" s="272"/>
      <c r="E48" s="272"/>
      <c r="F48" s="273"/>
      <c r="G48" s="201"/>
      <c r="H48" s="197">
        <v>3641.14</v>
      </c>
      <c r="I48" s="197">
        <v>1896.54</v>
      </c>
    </row>
    <row r="49" spans="1:9" ht="15.5">
      <c r="A49" s="113" t="s">
        <v>132</v>
      </c>
      <c r="B49" s="112" t="s">
        <v>85</v>
      </c>
      <c r="C49" s="271" t="s">
        <v>85</v>
      </c>
      <c r="D49" s="272"/>
      <c r="E49" s="272"/>
      <c r="F49" s="273"/>
      <c r="G49" s="201"/>
      <c r="H49" s="197"/>
      <c r="I49" s="197"/>
    </row>
    <row r="50" spans="1:9" ht="15.5">
      <c r="A50" s="113" t="s">
        <v>199</v>
      </c>
      <c r="B50" s="112" t="s">
        <v>200</v>
      </c>
      <c r="C50" s="271" t="s">
        <v>86</v>
      </c>
      <c r="D50" s="272"/>
      <c r="E50" s="272"/>
      <c r="F50" s="273"/>
      <c r="G50" s="201"/>
      <c r="H50" s="197">
        <v>-317.13</v>
      </c>
      <c r="I50" s="197"/>
    </row>
    <row r="51" spans="1:9" ht="15.5">
      <c r="A51" s="111" t="s">
        <v>169</v>
      </c>
      <c r="B51" s="114" t="s">
        <v>87</v>
      </c>
      <c r="C51" s="268" t="s">
        <v>87</v>
      </c>
      <c r="D51" s="269"/>
      <c r="E51" s="269"/>
      <c r="F51" s="270"/>
      <c r="G51" s="201"/>
      <c r="H51" s="198"/>
      <c r="I51" s="194">
        <v>194.48</v>
      </c>
    </row>
    <row r="52" spans="1:9" ht="30" customHeight="1">
      <c r="A52" s="111" t="s">
        <v>16</v>
      </c>
      <c r="B52" s="114" t="s">
        <v>88</v>
      </c>
      <c r="C52" s="274" t="s">
        <v>88</v>
      </c>
      <c r="D52" s="275"/>
      <c r="E52" s="275"/>
      <c r="F52" s="276"/>
      <c r="G52" s="201"/>
      <c r="H52" s="198"/>
      <c r="I52" s="198">
        <v>-89599.59</v>
      </c>
    </row>
    <row r="53" spans="1:9" ht="15.5">
      <c r="A53" s="111" t="s">
        <v>59</v>
      </c>
      <c r="B53" s="114" t="s">
        <v>201</v>
      </c>
      <c r="C53" s="268" t="s">
        <v>201</v>
      </c>
      <c r="D53" s="269"/>
      <c r="E53" s="269"/>
      <c r="F53" s="270"/>
      <c r="G53" s="201"/>
      <c r="H53" s="198"/>
      <c r="I53" s="198"/>
    </row>
    <row r="54" spans="1:9" ht="30" customHeight="1">
      <c r="A54" s="111" t="s">
        <v>90</v>
      </c>
      <c r="B54" s="111" t="s">
        <v>89</v>
      </c>
      <c r="C54" s="277" t="s">
        <v>89</v>
      </c>
      <c r="D54" s="275"/>
      <c r="E54" s="275"/>
      <c r="F54" s="276"/>
      <c r="G54" s="201"/>
      <c r="H54" s="198">
        <f>SUM(H46+H51+H52+H47)</f>
        <v>35499.690000000635</v>
      </c>
      <c r="I54" s="198">
        <f>SUM(I46+I51+I52+I47)</f>
        <v>-72434.899999999616</v>
      </c>
    </row>
    <row r="55" spans="1:9" ht="15.5">
      <c r="A55" s="111" t="s">
        <v>130</v>
      </c>
      <c r="B55" s="111" t="s">
        <v>91</v>
      </c>
      <c r="C55" s="278" t="s">
        <v>91</v>
      </c>
      <c r="D55" s="269"/>
      <c r="E55" s="269"/>
      <c r="F55" s="270"/>
      <c r="G55" s="201"/>
      <c r="H55" s="198"/>
      <c r="I55" s="198"/>
    </row>
    <row r="56" spans="1:9" ht="15.5">
      <c r="A56" s="111" t="s">
        <v>202</v>
      </c>
      <c r="B56" s="114" t="s">
        <v>92</v>
      </c>
      <c r="C56" s="268" t="s">
        <v>92</v>
      </c>
      <c r="D56" s="269"/>
      <c r="E56" s="269"/>
      <c r="F56" s="270"/>
      <c r="G56" s="201"/>
      <c r="H56" s="198">
        <f>SUM(H54)</f>
        <v>35499.690000000635</v>
      </c>
      <c r="I56" s="198">
        <f>SUM(I54)</f>
        <v>-72434.899999999616</v>
      </c>
    </row>
    <row r="57" spans="1:9" ht="15.5">
      <c r="A57" s="113" t="s">
        <v>130</v>
      </c>
      <c r="B57" s="112" t="s">
        <v>203</v>
      </c>
      <c r="C57" s="271" t="s">
        <v>203</v>
      </c>
      <c r="D57" s="272"/>
      <c r="E57" s="272"/>
      <c r="F57" s="273"/>
      <c r="G57" s="201"/>
      <c r="H57" s="197"/>
      <c r="I57" s="197"/>
    </row>
    <row r="58" spans="1:9" ht="15.5">
      <c r="A58" s="113" t="s">
        <v>132</v>
      </c>
      <c r="B58" s="112" t="s">
        <v>204</v>
      </c>
      <c r="C58" s="271" t="s">
        <v>204</v>
      </c>
      <c r="D58" s="272"/>
      <c r="E58" s="272"/>
      <c r="F58" s="273"/>
      <c r="G58" s="201"/>
      <c r="H58" s="197"/>
      <c r="I58" s="197"/>
    </row>
    <row r="59" spans="1:9" ht="13">
      <c r="A59" s="115"/>
      <c r="B59" s="115"/>
      <c r="C59" s="115"/>
      <c r="D59" s="115"/>
      <c r="G59" s="116"/>
      <c r="H59" s="116"/>
      <c r="I59" s="116"/>
    </row>
    <row r="60" spans="1:9" ht="15" customHeight="1">
      <c r="A60" s="300" t="s">
        <v>363</v>
      </c>
      <c r="B60" s="300"/>
      <c r="C60" s="300"/>
      <c r="D60" s="300"/>
      <c r="E60" s="300"/>
      <c r="F60" s="300"/>
      <c r="G60" s="117" t="s">
        <v>317</v>
      </c>
      <c r="H60" s="306" t="s">
        <v>371</v>
      </c>
      <c r="I60" s="306"/>
    </row>
    <row r="61" spans="1:9" s="109" customFormat="1" ht="15" customHeight="1">
      <c r="A61" s="301" t="s">
        <v>318</v>
      </c>
      <c r="B61" s="301"/>
      <c r="C61" s="301"/>
      <c r="D61" s="301"/>
      <c r="E61" s="301"/>
      <c r="F61" s="301"/>
      <c r="G61" s="119" t="s">
        <v>319</v>
      </c>
      <c r="H61" s="307" t="s">
        <v>23</v>
      </c>
      <c r="I61" s="307"/>
    </row>
    <row r="62" spans="1:9" s="109" customFormat="1" ht="15" customHeight="1">
      <c r="A62" s="118"/>
      <c r="B62" s="118"/>
      <c r="C62" s="118"/>
      <c r="D62" s="118"/>
      <c r="E62" s="118"/>
      <c r="F62" s="118"/>
      <c r="G62" s="118"/>
      <c r="H62" s="120"/>
      <c r="I62" s="120"/>
    </row>
    <row r="63" spans="1:9" ht="12.75" customHeight="1">
      <c r="A63" s="305" t="s">
        <v>364</v>
      </c>
      <c r="B63" s="305"/>
      <c r="C63" s="305"/>
      <c r="D63" s="305"/>
      <c r="E63" s="305"/>
      <c r="F63" s="305"/>
      <c r="G63" s="29" t="s">
        <v>320</v>
      </c>
      <c r="H63" s="304" t="s">
        <v>372</v>
      </c>
      <c r="I63" s="304"/>
    </row>
    <row r="64" spans="1:9" ht="12.75" customHeight="1">
      <c r="A64" s="303" t="s">
        <v>321</v>
      </c>
      <c r="B64" s="303"/>
      <c r="C64" s="303"/>
      <c r="D64" s="303"/>
      <c r="E64" s="303"/>
      <c r="F64" s="303"/>
      <c r="G64" s="121" t="s">
        <v>322</v>
      </c>
      <c r="H64" s="302" t="s">
        <v>23</v>
      </c>
      <c r="I64" s="302"/>
    </row>
  </sheetData>
  <mergeCells count="62">
    <mergeCell ref="A60:F60"/>
    <mergeCell ref="A61:F61"/>
    <mergeCell ref="H64:I64"/>
    <mergeCell ref="A64:F64"/>
    <mergeCell ref="H63:I63"/>
    <mergeCell ref="A63:F63"/>
    <mergeCell ref="H60:I60"/>
    <mergeCell ref="H61:I61"/>
    <mergeCell ref="C37:F37"/>
    <mergeCell ref="C42:F42"/>
    <mergeCell ref="C43:F43"/>
    <mergeCell ref="C44:F44"/>
    <mergeCell ref="C38:F38"/>
    <mergeCell ref="C39:F39"/>
    <mergeCell ref="C40:F40"/>
    <mergeCell ref="C41:F41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A12:I12"/>
    <mergeCell ref="A13:I13"/>
    <mergeCell ref="A11:I11"/>
    <mergeCell ref="C22:F22"/>
    <mergeCell ref="C23:F23"/>
    <mergeCell ref="A5:I5"/>
    <mergeCell ref="A6:I6"/>
    <mergeCell ref="A7:I7"/>
    <mergeCell ref="A8:I8"/>
    <mergeCell ref="A9:I9"/>
    <mergeCell ref="A10:I10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4:F24"/>
    <mergeCell ref="A14:I14"/>
    <mergeCell ref="A15:I15"/>
    <mergeCell ref="A17:I17"/>
    <mergeCell ref="A18:I18"/>
    <mergeCell ref="C51:F51"/>
    <mergeCell ref="C56:F56"/>
    <mergeCell ref="C57:F57"/>
    <mergeCell ref="C58:F58"/>
    <mergeCell ref="C52:F52"/>
    <mergeCell ref="C53:F53"/>
    <mergeCell ref="C54:F54"/>
    <mergeCell ref="C55:F55"/>
  </mergeCells>
  <phoneticPr fontId="10" type="noConversion"/>
  <printOptions horizontalCentered="1"/>
  <pageMargins left="1.1811023622047245" right="0.19685039370078741" top="0.78740157480314965" bottom="0.39370078740157483" header="0.51181102362204722" footer="0.51181102362204722"/>
  <pageSetup paperSize="9" scale="71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43"/>
  <sheetViews>
    <sheetView zoomScaleNormal="100" zoomScaleSheetLayoutView="100" workbookViewId="0">
      <selection activeCell="L38" sqref="L38"/>
    </sheetView>
  </sheetViews>
  <sheetFormatPr defaultRowHeight="12.5"/>
  <cols>
    <col min="1" max="1" width="3.36328125" customWidth="1"/>
    <col min="2" max="2" width="26.08984375" customWidth="1"/>
    <col min="3" max="3" width="6.90625" customWidth="1"/>
    <col min="4" max="4" width="9.6328125" bestFit="1" customWidth="1"/>
    <col min="7" max="7" width="10.08984375" customWidth="1"/>
    <col min="8" max="8" width="9.90625" bestFit="1" customWidth="1"/>
    <col min="9" max="9" width="11" customWidth="1"/>
    <col min="10" max="10" width="6.36328125" customWidth="1"/>
  </cols>
  <sheetData>
    <row r="1" spans="1:13" ht="13">
      <c r="A1" s="122"/>
      <c r="B1" s="93"/>
      <c r="C1" s="93"/>
      <c r="D1" s="93"/>
      <c r="E1" s="93"/>
      <c r="F1" s="97" t="s">
        <v>207</v>
      </c>
      <c r="G1" s="93"/>
      <c r="H1" s="93"/>
      <c r="I1" s="93"/>
      <c r="J1" s="93"/>
    </row>
    <row r="2" spans="1:13" ht="13">
      <c r="A2" s="93"/>
      <c r="B2" s="93"/>
      <c r="C2" s="123"/>
      <c r="D2" s="124"/>
      <c r="E2" s="93"/>
      <c r="F2" s="97" t="s">
        <v>119</v>
      </c>
      <c r="G2" s="93"/>
      <c r="H2" s="93"/>
      <c r="I2" s="93"/>
      <c r="J2" s="93"/>
    </row>
    <row r="3" spans="1:13" ht="7.5" customHeight="1">
      <c r="A3" s="93"/>
      <c r="B3" s="93"/>
      <c r="C3" s="93"/>
      <c r="D3" s="93"/>
      <c r="E3" s="93"/>
      <c r="F3" s="93"/>
      <c r="G3" s="93"/>
      <c r="H3" s="93"/>
      <c r="I3" s="93"/>
      <c r="J3" s="93"/>
    </row>
    <row r="4" spans="1:13" ht="15">
      <c r="A4" s="308" t="s">
        <v>323</v>
      </c>
      <c r="B4" s="308"/>
      <c r="C4" s="308"/>
      <c r="D4" s="308"/>
      <c r="E4" s="308"/>
      <c r="F4" s="308"/>
      <c r="G4" s="308"/>
      <c r="H4" s="308"/>
      <c r="I4" s="308"/>
      <c r="J4" s="308"/>
      <c r="K4" s="125"/>
      <c r="L4" s="125"/>
      <c r="M4" s="125"/>
    </row>
    <row r="5" spans="1:13" ht="15" customHeight="1">
      <c r="A5" s="321" t="s">
        <v>377</v>
      </c>
      <c r="B5" s="321"/>
      <c r="C5" s="321"/>
      <c r="D5" s="321"/>
      <c r="E5" s="321"/>
      <c r="F5" s="321"/>
      <c r="G5" s="321"/>
      <c r="H5" s="321"/>
      <c r="I5" s="321"/>
      <c r="J5" s="321"/>
      <c r="K5" s="126"/>
      <c r="L5" s="126"/>
      <c r="M5" s="126"/>
    </row>
    <row r="6" spans="1:13" ht="15" customHeight="1">
      <c r="A6" s="315" t="s">
        <v>120</v>
      </c>
      <c r="B6" s="315"/>
      <c r="C6" s="315"/>
      <c r="D6" s="315"/>
      <c r="E6" s="315"/>
      <c r="F6" s="315"/>
      <c r="G6" s="315"/>
      <c r="H6" s="315"/>
      <c r="I6" s="315"/>
      <c r="J6" s="315"/>
      <c r="K6" s="127"/>
      <c r="L6" s="127"/>
      <c r="M6" s="127"/>
    </row>
    <row r="7" spans="1:13" ht="16.5" customHeight="1">
      <c r="A7" s="316" t="s">
        <v>378</v>
      </c>
      <c r="B7" s="316"/>
      <c r="C7" s="316"/>
      <c r="D7" s="316"/>
      <c r="E7" s="316"/>
      <c r="F7" s="316"/>
      <c r="G7" s="316"/>
      <c r="H7" s="316"/>
      <c r="I7" s="316"/>
      <c r="J7" s="316"/>
      <c r="K7" s="126"/>
      <c r="L7" s="126"/>
      <c r="M7" s="126"/>
    </row>
    <row r="8" spans="1:13" ht="27.75" customHeight="1">
      <c r="A8" s="317" t="s">
        <v>208</v>
      </c>
      <c r="B8" s="317"/>
      <c r="C8" s="317"/>
      <c r="D8" s="317"/>
      <c r="E8" s="317"/>
      <c r="F8" s="317"/>
      <c r="G8" s="317"/>
      <c r="H8" s="317"/>
      <c r="I8" s="317"/>
      <c r="J8" s="317"/>
      <c r="K8" s="128"/>
      <c r="L8" s="128"/>
      <c r="M8" s="128"/>
    </row>
    <row r="9" spans="1:13" ht="5.25" customHeight="1">
      <c r="A9" s="318"/>
      <c r="B9" s="318"/>
      <c r="C9" s="318"/>
      <c r="D9" s="318"/>
      <c r="E9" s="318"/>
      <c r="F9" s="318"/>
      <c r="G9" s="318"/>
      <c r="H9" s="318"/>
      <c r="I9" s="318"/>
      <c r="J9" s="318"/>
      <c r="K9" s="128"/>
      <c r="L9" s="128"/>
      <c r="M9" s="128"/>
    </row>
    <row r="10" spans="1:13" ht="14.25" customHeight="1">
      <c r="A10" s="330" t="s">
        <v>209</v>
      </c>
      <c r="B10" s="330"/>
      <c r="C10" s="330"/>
      <c r="D10" s="330"/>
      <c r="E10" s="330"/>
      <c r="F10" s="330"/>
      <c r="G10" s="330"/>
      <c r="H10" s="330"/>
      <c r="I10" s="330"/>
      <c r="J10" s="330"/>
      <c r="K10" s="129"/>
      <c r="L10" s="129"/>
      <c r="M10" s="129"/>
    </row>
    <row r="11" spans="1:13" ht="15.5">
      <c r="A11" s="319" t="s">
        <v>370</v>
      </c>
      <c r="B11" s="319"/>
      <c r="C11" s="319"/>
      <c r="D11" s="319"/>
      <c r="E11" s="319"/>
      <c r="F11" s="319"/>
      <c r="G11" s="319"/>
      <c r="H11" s="319"/>
      <c r="I11" s="319"/>
      <c r="J11" s="319"/>
      <c r="K11" s="126"/>
      <c r="L11" s="126"/>
      <c r="M11" s="126"/>
    </row>
    <row r="12" spans="1:13" ht="7.5" customHeight="1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26"/>
      <c r="L12" s="126"/>
      <c r="M12" s="126"/>
    </row>
    <row r="13" spans="1:13" ht="15.5">
      <c r="A13" s="309" t="s">
        <v>376</v>
      </c>
      <c r="B13" s="310"/>
      <c r="C13" s="310"/>
      <c r="D13" s="310"/>
      <c r="E13" s="310"/>
      <c r="F13" s="310"/>
      <c r="G13" s="310"/>
      <c r="H13" s="310"/>
      <c r="I13" s="310"/>
      <c r="J13" s="310"/>
      <c r="K13" s="126"/>
      <c r="L13" s="126"/>
      <c r="M13" s="126"/>
    </row>
    <row r="14" spans="1:13" ht="13.5" customHeight="1">
      <c r="A14" s="131"/>
      <c r="B14" s="131"/>
      <c r="C14" s="311" t="s">
        <v>342</v>
      </c>
      <c r="D14" s="311"/>
      <c r="E14" s="311"/>
      <c r="F14" s="131"/>
      <c r="G14" s="131"/>
      <c r="H14" s="131"/>
      <c r="I14" s="131"/>
      <c r="J14" s="131"/>
      <c r="K14" s="126"/>
      <c r="L14" s="126"/>
      <c r="M14" s="126"/>
    </row>
    <row r="15" spans="1:13" ht="13">
      <c r="A15" s="132"/>
      <c r="B15" s="132"/>
      <c r="C15" s="132"/>
      <c r="D15" s="132"/>
      <c r="E15" s="320" t="s">
        <v>340</v>
      </c>
      <c r="F15" s="320"/>
      <c r="G15" s="320"/>
      <c r="H15" s="320"/>
      <c r="I15" s="320"/>
      <c r="J15" s="320"/>
    </row>
    <row r="16" spans="1:13" ht="13.5" customHeight="1">
      <c r="A16" s="312" t="s">
        <v>123</v>
      </c>
      <c r="B16" s="314" t="s">
        <v>124</v>
      </c>
      <c r="C16" s="314" t="s">
        <v>210</v>
      </c>
      <c r="D16" s="314" t="s">
        <v>324</v>
      </c>
      <c r="E16" s="314"/>
      <c r="F16" s="314"/>
      <c r="G16" s="314"/>
      <c r="H16" s="314"/>
      <c r="I16" s="337" t="s">
        <v>211</v>
      </c>
      <c r="J16" s="314" t="s">
        <v>212</v>
      </c>
    </row>
    <row r="17" spans="1:10" ht="92.25" customHeight="1">
      <c r="A17" s="313"/>
      <c r="B17" s="314"/>
      <c r="C17" s="314"/>
      <c r="D17" s="86" t="s">
        <v>54</v>
      </c>
      <c r="E17" s="86" t="s">
        <v>55</v>
      </c>
      <c r="F17" s="86" t="s">
        <v>213</v>
      </c>
      <c r="G17" s="86" t="s">
        <v>19</v>
      </c>
      <c r="H17" s="133" t="s">
        <v>325</v>
      </c>
      <c r="I17" s="338"/>
      <c r="J17" s="314"/>
    </row>
    <row r="18" spans="1:10" ht="13.5">
      <c r="A18" s="134">
        <v>1</v>
      </c>
      <c r="B18" s="135">
        <v>2</v>
      </c>
      <c r="C18" s="135">
        <v>3</v>
      </c>
      <c r="D18" s="136">
        <v>4</v>
      </c>
      <c r="E18" s="135">
        <v>5</v>
      </c>
      <c r="F18" s="134">
        <v>6</v>
      </c>
      <c r="G18" s="135">
        <v>7</v>
      </c>
      <c r="H18" s="134">
        <v>8</v>
      </c>
      <c r="I18" s="98">
        <v>9</v>
      </c>
      <c r="J18" s="137">
        <v>10</v>
      </c>
    </row>
    <row r="19" spans="1:10" ht="15">
      <c r="A19" s="86" t="s">
        <v>214</v>
      </c>
      <c r="B19" s="138" t="s">
        <v>369</v>
      </c>
      <c r="C19" s="138"/>
      <c r="D19" s="202">
        <v>202816.22</v>
      </c>
      <c r="E19" s="203"/>
      <c r="F19" s="203"/>
      <c r="G19" s="204"/>
      <c r="H19" s="202">
        <v>815049.08</v>
      </c>
      <c r="I19" s="205">
        <f>SUM(C19:H19)</f>
        <v>1017865.2999999999</v>
      </c>
      <c r="J19" s="88"/>
    </row>
    <row r="20" spans="1:10" ht="34.5">
      <c r="A20" s="87" t="s">
        <v>215</v>
      </c>
      <c r="B20" s="158" t="s">
        <v>343</v>
      </c>
      <c r="C20" s="140"/>
      <c r="D20" s="206" t="s">
        <v>216</v>
      </c>
      <c r="E20" s="206"/>
      <c r="F20" s="206" t="s">
        <v>216</v>
      </c>
      <c r="G20" s="207"/>
      <c r="H20" s="207"/>
      <c r="I20" s="208"/>
      <c r="J20" s="89" t="s">
        <v>216</v>
      </c>
    </row>
    <row r="21" spans="1:10" ht="34.5">
      <c r="A21" s="87" t="s">
        <v>217</v>
      </c>
      <c r="B21" s="158" t="s">
        <v>344</v>
      </c>
      <c r="C21" s="140"/>
      <c r="D21" s="206" t="s">
        <v>216</v>
      </c>
      <c r="E21" s="206"/>
      <c r="F21" s="206" t="s">
        <v>216</v>
      </c>
      <c r="G21" s="207"/>
      <c r="H21" s="207"/>
      <c r="I21" s="208"/>
      <c r="J21" s="89" t="s">
        <v>216</v>
      </c>
    </row>
    <row r="22" spans="1:10" ht="23">
      <c r="A22" s="87" t="s">
        <v>218</v>
      </c>
      <c r="B22" s="158" t="s">
        <v>345</v>
      </c>
      <c r="C22" s="141"/>
      <c r="D22" s="206" t="s">
        <v>216</v>
      </c>
      <c r="E22" s="206"/>
      <c r="F22" s="207"/>
      <c r="G22" s="206" t="s">
        <v>216</v>
      </c>
      <c r="H22" s="209"/>
      <c r="I22" s="208"/>
      <c r="J22" s="89" t="s">
        <v>216</v>
      </c>
    </row>
    <row r="23" spans="1:10" ht="15.5">
      <c r="A23" s="87" t="s">
        <v>219</v>
      </c>
      <c r="B23" s="158" t="s">
        <v>220</v>
      </c>
      <c r="C23" s="141"/>
      <c r="D23" s="206" t="s">
        <v>216</v>
      </c>
      <c r="E23" s="206" t="s">
        <v>216</v>
      </c>
      <c r="F23" s="206"/>
      <c r="G23" s="206" t="s">
        <v>216</v>
      </c>
      <c r="H23" s="210"/>
      <c r="I23" s="211"/>
      <c r="J23" s="89" t="s">
        <v>216</v>
      </c>
    </row>
    <row r="24" spans="1:10" ht="15.5">
      <c r="A24" s="87" t="s">
        <v>221</v>
      </c>
      <c r="B24" s="158" t="s">
        <v>222</v>
      </c>
      <c r="C24" s="141"/>
      <c r="D24" s="206" t="s">
        <v>216</v>
      </c>
      <c r="E24" s="206" t="s">
        <v>216</v>
      </c>
      <c r="F24" s="206"/>
      <c r="G24" s="206" t="s">
        <v>216</v>
      </c>
      <c r="H24" s="207"/>
      <c r="I24" s="208"/>
      <c r="J24" s="89" t="s">
        <v>216</v>
      </c>
    </row>
    <row r="25" spans="1:10" ht="23">
      <c r="A25" s="87" t="s">
        <v>223</v>
      </c>
      <c r="B25" s="158" t="s">
        <v>224</v>
      </c>
      <c r="C25" s="141"/>
      <c r="D25" s="212"/>
      <c r="E25" s="206" t="s">
        <v>216</v>
      </c>
      <c r="F25" s="206" t="s">
        <v>216</v>
      </c>
      <c r="G25" s="207"/>
      <c r="H25" s="207"/>
      <c r="I25" s="213">
        <f>D25</f>
        <v>0</v>
      </c>
      <c r="J25" s="142"/>
    </row>
    <row r="26" spans="1:10" ht="23">
      <c r="A26" s="87" t="s">
        <v>225</v>
      </c>
      <c r="B26" s="158" t="s">
        <v>226</v>
      </c>
      <c r="C26" s="140"/>
      <c r="D26" s="206" t="s">
        <v>216</v>
      </c>
      <c r="E26" s="206" t="s">
        <v>216</v>
      </c>
      <c r="F26" s="206" t="s">
        <v>216</v>
      </c>
      <c r="G26" s="206"/>
      <c r="H26" s="212">
        <v>-72434.899999999994</v>
      </c>
      <c r="I26" s="212">
        <v>-72434.899999999994</v>
      </c>
      <c r="J26" s="142"/>
    </row>
    <row r="27" spans="1:10" ht="15">
      <c r="A27" s="86" t="s">
        <v>227</v>
      </c>
      <c r="B27" s="159" t="s">
        <v>375</v>
      </c>
      <c r="C27" s="140"/>
      <c r="D27" s="202">
        <f>D19+D25</f>
        <v>202816.22</v>
      </c>
      <c r="E27" s="204"/>
      <c r="F27" s="204"/>
      <c r="G27" s="202"/>
      <c r="H27" s="202">
        <f>SUM(H19+H26+H23)</f>
        <v>742614.17999999993</v>
      </c>
      <c r="I27" s="202">
        <f>SUM(I19+I26+I23+I25)</f>
        <v>945430.39999999991</v>
      </c>
      <c r="J27" s="139"/>
    </row>
    <row r="28" spans="1:10" ht="31.5" customHeight="1">
      <c r="A28" s="87" t="s">
        <v>228</v>
      </c>
      <c r="B28" s="158" t="s">
        <v>343</v>
      </c>
      <c r="C28" s="140"/>
      <c r="D28" s="206" t="s">
        <v>216</v>
      </c>
      <c r="E28" s="206"/>
      <c r="F28" s="206" t="s">
        <v>216</v>
      </c>
      <c r="G28" s="207"/>
      <c r="H28" s="207"/>
      <c r="I28" s="208"/>
      <c r="J28" s="89" t="s">
        <v>216</v>
      </c>
    </row>
    <row r="29" spans="1:10" ht="34.5">
      <c r="A29" s="87" t="s">
        <v>229</v>
      </c>
      <c r="B29" s="158" t="s">
        <v>344</v>
      </c>
      <c r="C29" s="140"/>
      <c r="D29" s="206" t="s">
        <v>216</v>
      </c>
      <c r="E29" s="206"/>
      <c r="F29" s="206" t="s">
        <v>216</v>
      </c>
      <c r="G29" s="207"/>
      <c r="H29" s="207"/>
      <c r="I29" s="208"/>
      <c r="J29" s="89" t="s">
        <v>216</v>
      </c>
    </row>
    <row r="30" spans="1:10" ht="23">
      <c r="A30" s="87" t="s">
        <v>230</v>
      </c>
      <c r="B30" s="158" t="s">
        <v>345</v>
      </c>
      <c r="C30" s="140"/>
      <c r="D30" s="206" t="s">
        <v>216</v>
      </c>
      <c r="E30" s="206"/>
      <c r="F30" s="207"/>
      <c r="G30" s="206" t="s">
        <v>216</v>
      </c>
      <c r="H30" s="206"/>
      <c r="I30" s="214"/>
      <c r="J30" s="89" t="s">
        <v>216</v>
      </c>
    </row>
    <row r="31" spans="1:10" ht="15.5">
      <c r="A31" s="87" t="s">
        <v>231</v>
      </c>
      <c r="B31" s="158" t="s">
        <v>220</v>
      </c>
      <c r="C31" s="140"/>
      <c r="D31" s="206" t="s">
        <v>216</v>
      </c>
      <c r="E31" s="206" t="s">
        <v>216</v>
      </c>
      <c r="F31" s="206"/>
      <c r="G31" s="206" t="s">
        <v>216</v>
      </c>
      <c r="H31" s="207"/>
      <c r="I31" s="208"/>
      <c r="J31" s="89" t="s">
        <v>216</v>
      </c>
    </row>
    <row r="32" spans="1:10" ht="15.5">
      <c r="A32" s="87" t="s">
        <v>232</v>
      </c>
      <c r="B32" s="158" t="s">
        <v>222</v>
      </c>
      <c r="C32" s="140"/>
      <c r="D32" s="206" t="s">
        <v>216</v>
      </c>
      <c r="E32" s="206" t="s">
        <v>216</v>
      </c>
      <c r="F32" s="206"/>
      <c r="G32" s="206" t="s">
        <v>216</v>
      </c>
      <c r="H32" s="207"/>
      <c r="I32" s="208"/>
      <c r="J32" s="89" t="s">
        <v>216</v>
      </c>
    </row>
    <row r="33" spans="1:10" ht="23">
      <c r="A33" s="87" t="s">
        <v>233</v>
      </c>
      <c r="B33" s="158" t="s">
        <v>224</v>
      </c>
      <c r="C33" s="140"/>
      <c r="D33" s="212"/>
      <c r="E33" s="206" t="s">
        <v>216</v>
      </c>
      <c r="F33" s="206" t="s">
        <v>216</v>
      </c>
      <c r="G33" s="207"/>
      <c r="H33" s="207"/>
      <c r="I33" s="215"/>
      <c r="J33" s="142"/>
    </row>
    <row r="34" spans="1:10" ht="23">
      <c r="A34" s="87" t="s">
        <v>234</v>
      </c>
      <c r="B34" s="160" t="s">
        <v>226</v>
      </c>
      <c r="C34" s="140"/>
      <c r="D34" s="206" t="s">
        <v>216</v>
      </c>
      <c r="E34" s="206" t="s">
        <v>216</v>
      </c>
      <c r="F34" s="206" t="s">
        <v>216</v>
      </c>
      <c r="G34" s="206"/>
      <c r="H34" s="212">
        <v>35499.69</v>
      </c>
      <c r="I34" s="212">
        <v>35499.69</v>
      </c>
      <c r="J34" s="87"/>
    </row>
    <row r="35" spans="1:10" ht="15.75" customHeight="1">
      <c r="A35" s="86" t="s">
        <v>235</v>
      </c>
      <c r="B35" s="161" t="s">
        <v>374</v>
      </c>
      <c r="C35" s="138"/>
      <c r="D35" s="202">
        <f>D27</f>
        <v>202816.22</v>
      </c>
      <c r="E35" s="204"/>
      <c r="F35" s="204"/>
      <c r="G35" s="202"/>
      <c r="H35" s="202">
        <f>SUM(H27+H34+H30)</f>
        <v>778113.86999999988</v>
      </c>
      <c r="I35" s="202">
        <f>SUM(I27+I33+I34+I30)</f>
        <v>980930.08999999985</v>
      </c>
      <c r="J35" s="139"/>
    </row>
    <row r="36" spans="1:10" ht="12.75" customHeight="1">
      <c r="A36" s="327" t="s">
        <v>237</v>
      </c>
      <c r="B36" s="328"/>
      <c r="C36" s="93"/>
      <c r="D36" s="93"/>
      <c r="E36" s="93"/>
      <c r="F36" s="93"/>
      <c r="G36" s="93"/>
      <c r="H36" s="93"/>
      <c r="I36" s="93"/>
      <c r="J36" s="93"/>
    </row>
    <row r="37" spans="1:10" ht="18" customHeight="1">
      <c r="A37" s="96" t="s">
        <v>365</v>
      </c>
      <c r="B37" s="96"/>
      <c r="C37" s="96"/>
      <c r="D37" s="96"/>
      <c r="E37" s="331" t="s">
        <v>236</v>
      </c>
      <c r="F37" s="331"/>
      <c r="G37" s="93"/>
      <c r="H37" s="332" t="s">
        <v>371</v>
      </c>
      <c r="I37" s="333"/>
      <c r="J37" s="333"/>
    </row>
    <row r="38" spans="1:10" ht="29.25" customHeight="1">
      <c r="A38" s="325" t="s">
        <v>206</v>
      </c>
      <c r="B38" s="325"/>
      <c r="C38" s="325"/>
      <c r="D38" s="101"/>
      <c r="E38" s="326" t="s">
        <v>93</v>
      </c>
      <c r="F38" s="326"/>
      <c r="G38" s="93"/>
      <c r="H38" s="326" t="s">
        <v>23</v>
      </c>
      <c r="I38" s="329"/>
      <c r="J38" s="329"/>
    </row>
    <row r="39" spans="1:10" ht="5.25" customHeight="1">
      <c r="A39" s="54"/>
      <c r="B39" s="54"/>
      <c r="C39" s="54"/>
      <c r="D39" s="101"/>
      <c r="E39" s="143"/>
      <c r="F39" s="143"/>
      <c r="G39" s="93"/>
      <c r="H39" s="143"/>
      <c r="I39" s="144"/>
      <c r="J39" s="144"/>
    </row>
    <row r="40" spans="1:10" ht="14.25" customHeight="1">
      <c r="A40" s="322" t="s">
        <v>366</v>
      </c>
      <c r="B40" s="322"/>
      <c r="C40" s="322"/>
      <c r="D40" s="145"/>
      <c r="E40" s="323" t="s">
        <v>236</v>
      </c>
      <c r="F40" s="323"/>
      <c r="G40" s="146"/>
      <c r="H40" s="324" t="s">
        <v>372</v>
      </c>
      <c r="I40" s="324"/>
      <c r="J40" s="324"/>
    </row>
    <row r="41" spans="1:10" ht="26.25" customHeight="1">
      <c r="A41" s="334" t="s">
        <v>326</v>
      </c>
      <c r="B41" s="334"/>
      <c r="C41" s="334"/>
      <c r="D41" s="147"/>
      <c r="E41" s="335" t="s">
        <v>93</v>
      </c>
      <c r="F41" s="335"/>
      <c r="G41" s="146"/>
      <c r="H41" s="335" t="s">
        <v>23</v>
      </c>
      <c r="I41" s="336"/>
      <c r="J41" s="336"/>
    </row>
    <row r="42" spans="1:10" ht="5.25" customHeight="1">
      <c r="A42" s="94"/>
      <c r="B42" s="94"/>
      <c r="C42" s="94"/>
      <c r="D42" s="93"/>
      <c r="E42" s="93"/>
      <c r="F42" s="93"/>
      <c r="G42" s="93"/>
      <c r="H42" s="93"/>
      <c r="I42" s="93"/>
      <c r="J42" s="93"/>
    </row>
    <row r="43" spans="1:10">
      <c r="C43" s="93"/>
      <c r="D43" s="93"/>
      <c r="E43" s="93"/>
      <c r="F43" s="93"/>
      <c r="G43" s="93"/>
      <c r="H43" s="93"/>
      <c r="I43" s="93"/>
      <c r="J43" s="93"/>
    </row>
  </sheetData>
  <mergeCells count="29">
    <mergeCell ref="A41:C41"/>
    <mergeCell ref="E41:F41"/>
    <mergeCell ref="H41:J41"/>
    <mergeCell ref="I16:I17"/>
    <mergeCell ref="J16:J17"/>
    <mergeCell ref="A36:B36"/>
    <mergeCell ref="H38:J38"/>
    <mergeCell ref="A10:J10"/>
    <mergeCell ref="E37:F37"/>
    <mergeCell ref="H37:J37"/>
    <mergeCell ref="A40:C40"/>
    <mergeCell ref="E40:F40"/>
    <mergeCell ref="H40:J40"/>
    <mergeCell ref="A38:C38"/>
    <mergeCell ref="E38:F38"/>
    <mergeCell ref="A4:J4"/>
    <mergeCell ref="A13:J13"/>
    <mergeCell ref="C14:E14"/>
    <mergeCell ref="A16:A17"/>
    <mergeCell ref="B16:B17"/>
    <mergeCell ref="A6:J6"/>
    <mergeCell ref="A7:J7"/>
    <mergeCell ref="A8:J8"/>
    <mergeCell ref="A9:J9"/>
    <mergeCell ref="A11:J11"/>
    <mergeCell ref="C16:C17"/>
    <mergeCell ref="D16:H16"/>
    <mergeCell ref="E15:J15"/>
    <mergeCell ref="A5:J5"/>
  </mergeCells>
  <phoneticPr fontId="8" type="noConversion"/>
  <printOptions horizontalCentered="1"/>
  <pageMargins left="0.74803149606299213" right="0.35433070866141736" top="0.78740157480314965" bottom="0.78740157480314965" header="0.51181102362204722" footer="0.51181102362204722"/>
  <pageSetup paperSize="9" scale="90" orientation="portrait" r:id="rId1"/>
  <headerFooter alignWithMargins="0"/>
  <rowBreaks count="1" manualBreakCount="1">
    <brk id="18" max="9" man="1"/>
  </rowBreaks>
  <colBreaks count="1" manualBreakCount="1">
    <brk id="9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M103"/>
  <sheetViews>
    <sheetView showGridLines="0" topLeftCell="A73" zoomScaleNormal="100" zoomScaleSheetLayoutView="100" workbookViewId="0">
      <selection activeCell="H52" sqref="H52"/>
    </sheetView>
  </sheetViews>
  <sheetFormatPr defaultColWidth="9.08984375" defaultRowHeight="13"/>
  <cols>
    <col min="1" max="1" width="5.90625" style="32" customWidth="1"/>
    <col min="2" max="3" width="1.36328125" style="33" customWidth="1"/>
    <col min="4" max="4" width="2.6328125" style="33" customWidth="1"/>
    <col min="5" max="5" width="27.08984375" style="33" customWidth="1"/>
    <col min="6" max="6" width="8.36328125" style="31" customWidth="1"/>
    <col min="7" max="7" width="11.90625" style="32" customWidth="1"/>
    <col min="8" max="8" width="13.36328125" style="32" customWidth="1"/>
    <col min="9" max="9" width="11.453125" style="32" customWidth="1"/>
    <col min="10" max="12" width="11.90625" style="32" customWidth="1"/>
    <col min="13" max="16384" width="9.08984375" style="32"/>
  </cols>
  <sheetData>
    <row r="2" spans="1:12">
      <c r="G2" s="102"/>
      <c r="I2" s="219" t="s">
        <v>238</v>
      </c>
      <c r="J2" s="102"/>
      <c r="K2" s="102"/>
    </row>
    <row r="3" spans="1:12">
      <c r="G3" s="102"/>
      <c r="I3" s="75" t="s">
        <v>25</v>
      </c>
      <c r="K3" s="102"/>
    </row>
    <row r="4" spans="1:12" ht="6" customHeight="1"/>
    <row r="5" spans="1:12" ht="12.75" customHeight="1">
      <c r="A5" s="379" t="s">
        <v>327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</row>
    <row r="6" spans="1:12" ht="16.5" customHeight="1">
      <c r="A6" s="379"/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</row>
    <row r="7" spans="1:12" ht="18" customHeight="1">
      <c r="A7" s="382" t="s">
        <v>377</v>
      </c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82"/>
    </row>
    <row r="8" spans="1:12" ht="12.75" customHeight="1">
      <c r="A8" s="377" t="s">
        <v>120</v>
      </c>
      <c r="B8" s="377"/>
      <c r="C8" s="377"/>
      <c r="D8" s="377"/>
      <c r="E8" s="377"/>
      <c r="F8" s="377"/>
      <c r="G8" s="377"/>
      <c r="H8" s="377"/>
      <c r="I8" s="377"/>
      <c r="J8" s="377"/>
      <c r="K8" s="377"/>
      <c r="L8" s="377"/>
    </row>
    <row r="9" spans="1:12" ht="17.25" customHeight="1">
      <c r="A9" s="383" t="s">
        <v>379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</row>
    <row r="10" spans="1:12" ht="12.75" customHeight="1">
      <c r="A10" s="302" t="s">
        <v>301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</row>
    <row r="11" spans="1:12">
      <c r="A11" s="302"/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</row>
    <row r="12" spans="1:12" ht="2.25" customHeight="1">
      <c r="A12" s="374"/>
      <c r="B12" s="375"/>
      <c r="C12" s="375"/>
      <c r="D12" s="375"/>
      <c r="E12" s="375"/>
      <c r="F12" s="375"/>
    </row>
    <row r="13" spans="1:12" ht="15.75" customHeight="1">
      <c r="A13" s="379" t="s">
        <v>239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</row>
    <row r="14" spans="1:12" ht="12.75" customHeight="1">
      <c r="A14" s="379" t="s">
        <v>370</v>
      </c>
      <c r="B14" s="379"/>
      <c r="C14" s="379"/>
      <c r="D14" s="379"/>
      <c r="E14" s="379"/>
      <c r="F14" s="379"/>
      <c r="G14" s="379"/>
      <c r="H14" s="379"/>
      <c r="I14" s="379"/>
      <c r="J14" s="379"/>
      <c r="K14" s="379"/>
      <c r="L14" s="379"/>
    </row>
    <row r="15" spans="1:12">
      <c r="A15" s="34"/>
      <c r="B15" s="103"/>
      <c r="C15" s="103"/>
      <c r="D15" s="103"/>
      <c r="E15" s="103"/>
      <c r="F15" s="103"/>
      <c r="G15" s="104"/>
      <c r="H15" s="104"/>
      <c r="I15" s="104"/>
      <c r="J15" s="104"/>
      <c r="K15" s="104"/>
    </row>
    <row r="16" spans="1:12" ht="12.75" customHeight="1">
      <c r="A16" s="377" t="s">
        <v>380</v>
      </c>
      <c r="B16" s="377"/>
      <c r="C16" s="377"/>
      <c r="D16" s="377"/>
      <c r="E16" s="377"/>
      <c r="F16" s="377"/>
      <c r="G16" s="377"/>
      <c r="H16" s="377"/>
      <c r="I16" s="377"/>
      <c r="J16" s="377"/>
      <c r="K16" s="377"/>
      <c r="L16" s="377"/>
    </row>
    <row r="17" spans="1:12" ht="12.75" customHeight="1">
      <c r="A17" s="377" t="s">
        <v>122</v>
      </c>
      <c r="B17" s="377"/>
      <c r="C17" s="377"/>
      <c r="D17" s="377"/>
      <c r="E17" s="377"/>
      <c r="F17" s="377"/>
      <c r="G17" s="377"/>
      <c r="H17" s="377"/>
      <c r="I17" s="377"/>
      <c r="J17" s="377"/>
      <c r="K17" s="377"/>
      <c r="L17" s="377"/>
    </row>
    <row r="18" spans="1:12" ht="12.75" customHeight="1">
      <c r="A18" s="34"/>
      <c r="B18" s="36"/>
      <c r="C18" s="36"/>
      <c r="D18" s="36"/>
      <c r="E18" s="36"/>
      <c r="F18" s="265" t="s">
        <v>341</v>
      </c>
      <c r="G18" s="265"/>
      <c r="H18" s="265"/>
      <c r="I18" s="265"/>
      <c r="J18" s="265"/>
      <c r="K18" s="265"/>
      <c r="L18" s="265"/>
    </row>
    <row r="19" spans="1:12" ht="24.9" customHeight="1">
      <c r="A19" s="385" t="s">
        <v>123</v>
      </c>
      <c r="B19" s="346" t="s">
        <v>124</v>
      </c>
      <c r="C19" s="347"/>
      <c r="D19" s="347"/>
      <c r="E19" s="348"/>
      <c r="F19" s="380" t="s">
        <v>125</v>
      </c>
      <c r="G19" s="340" t="s">
        <v>67</v>
      </c>
      <c r="H19" s="341"/>
      <c r="I19" s="342"/>
      <c r="J19" s="340" t="s">
        <v>68</v>
      </c>
      <c r="K19" s="341"/>
      <c r="L19" s="342"/>
    </row>
    <row r="20" spans="1:12" ht="26">
      <c r="A20" s="386"/>
      <c r="B20" s="349"/>
      <c r="C20" s="350"/>
      <c r="D20" s="350"/>
      <c r="E20" s="351"/>
      <c r="F20" s="381"/>
      <c r="G20" s="38" t="s">
        <v>272</v>
      </c>
      <c r="H20" s="38" t="s">
        <v>273</v>
      </c>
      <c r="I20" s="76" t="s">
        <v>211</v>
      </c>
      <c r="J20" s="38" t="s">
        <v>272</v>
      </c>
      <c r="K20" s="38" t="s">
        <v>274</v>
      </c>
      <c r="L20" s="76" t="s">
        <v>211</v>
      </c>
    </row>
    <row r="21" spans="1:12" ht="12.75" customHeight="1">
      <c r="A21" s="3">
        <v>1</v>
      </c>
      <c r="B21" s="365">
        <v>2</v>
      </c>
      <c r="C21" s="366"/>
      <c r="D21" s="366"/>
      <c r="E21" s="367"/>
      <c r="F21" s="37" t="s">
        <v>240</v>
      </c>
      <c r="G21" s="38">
        <v>4</v>
      </c>
      <c r="H21" s="38">
        <v>5</v>
      </c>
      <c r="I21" s="38">
        <v>6</v>
      </c>
      <c r="J21" s="77">
        <v>7</v>
      </c>
      <c r="K21" s="77">
        <v>8</v>
      </c>
      <c r="L21" s="77">
        <v>9</v>
      </c>
    </row>
    <row r="22" spans="1:12" s="33" customFormat="1" ht="24.9" customHeight="1">
      <c r="A22" s="38" t="s">
        <v>128</v>
      </c>
      <c r="B22" s="355" t="s">
        <v>241</v>
      </c>
      <c r="C22" s="356"/>
      <c r="D22" s="357"/>
      <c r="E22" s="358"/>
      <c r="F22" s="39"/>
      <c r="G22" s="216">
        <f>SUM(G23+G42+G35)</f>
        <v>194349.86000000034</v>
      </c>
      <c r="H22" s="228"/>
      <c r="I22" s="216">
        <f>SUM(I23+I42+I35)</f>
        <v>194349.86000000034</v>
      </c>
      <c r="J22" s="216">
        <f>SUM(J23+J42+J35)</f>
        <v>141157.85999999978</v>
      </c>
      <c r="K22" s="228"/>
      <c r="L22" s="216">
        <f>SUM(L23+L42+L35)</f>
        <v>141157.85999999978</v>
      </c>
    </row>
    <row r="23" spans="1:12" s="33" customFormat="1" ht="12.75" customHeight="1">
      <c r="A23" s="40" t="s">
        <v>130</v>
      </c>
      <c r="B23" s="70" t="s">
        <v>242</v>
      </c>
      <c r="C23" s="78"/>
      <c r="D23" s="41"/>
      <c r="E23" s="42"/>
      <c r="F23" s="39"/>
      <c r="G23" s="216">
        <f>SUM(G24+G29+G30+G31+G32+G33+G34)</f>
        <v>3436438.56</v>
      </c>
      <c r="H23" s="228"/>
      <c r="I23" s="216">
        <f>SUM(I24+I29+I30+I31+I32+I33+I34)</f>
        <v>3436438.56</v>
      </c>
      <c r="J23" s="216">
        <f>SUM(J29+J24+J30+J3+J31+J32+J33+J34)</f>
        <v>2924915.32</v>
      </c>
      <c r="K23" s="228"/>
      <c r="L23" s="216">
        <f>SUM(L24+L29+L30+L31+L32+L33+L34)</f>
        <v>2924915.32</v>
      </c>
    </row>
    <row r="24" spans="1:12" s="33" customFormat="1" ht="25.5" customHeight="1">
      <c r="A24" s="40" t="s">
        <v>96</v>
      </c>
      <c r="B24" s="343" t="s">
        <v>328</v>
      </c>
      <c r="C24" s="344"/>
      <c r="D24" s="344"/>
      <c r="E24" s="345"/>
      <c r="F24" s="27"/>
      <c r="G24" s="217">
        <f>SUM(G25:G28)</f>
        <v>238340.24000000002</v>
      </c>
      <c r="H24" s="228"/>
      <c r="I24" s="217">
        <f t="shared" ref="I24:I34" si="0">SUM(G24)</f>
        <v>238340.24000000002</v>
      </c>
      <c r="J24" s="217">
        <f>J25+J26+J27+J28</f>
        <v>54559.01</v>
      </c>
      <c r="K24" s="228"/>
      <c r="L24" s="217">
        <f t="shared" ref="L24:L34" si="1">SUM(J24:K24)</f>
        <v>54559.01</v>
      </c>
    </row>
    <row r="25" spans="1:12" s="33" customFormat="1" ht="12.75" customHeight="1">
      <c r="A25" s="15" t="s">
        <v>243</v>
      </c>
      <c r="B25" s="19"/>
      <c r="C25" s="11"/>
      <c r="D25" s="21" t="s">
        <v>244</v>
      </c>
      <c r="E25" s="20"/>
      <c r="F25" s="148"/>
      <c r="G25" s="191">
        <v>53650.06</v>
      </c>
      <c r="H25" s="229"/>
      <c r="I25" s="217">
        <f t="shared" si="0"/>
        <v>53650.06</v>
      </c>
      <c r="J25" s="191">
        <v>40667.370000000003</v>
      </c>
      <c r="K25" s="229"/>
      <c r="L25" s="217">
        <f t="shared" si="1"/>
        <v>40667.370000000003</v>
      </c>
    </row>
    <row r="26" spans="1:12" s="33" customFormat="1" ht="12.75" customHeight="1">
      <c r="A26" s="15" t="s">
        <v>245</v>
      </c>
      <c r="B26" s="19"/>
      <c r="C26" s="11"/>
      <c r="D26" s="21" t="s">
        <v>165</v>
      </c>
      <c r="E26" s="10"/>
      <c r="F26" s="149"/>
      <c r="G26" s="191">
        <v>0</v>
      </c>
      <c r="H26" s="229"/>
      <c r="I26" s="217">
        <f t="shared" si="0"/>
        <v>0</v>
      </c>
      <c r="J26" s="191">
        <v>3400</v>
      </c>
      <c r="K26" s="229"/>
      <c r="L26" s="217">
        <f t="shared" si="1"/>
        <v>3400</v>
      </c>
    </row>
    <row r="27" spans="1:12" s="33" customFormat="1" ht="27" customHeight="1">
      <c r="A27" s="15" t="s">
        <v>246</v>
      </c>
      <c r="B27" s="19"/>
      <c r="C27" s="11"/>
      <c r="D27" s="254" t="s">
        <v>275</v>
      </c>
      <c r="E27" s="364"/>
      <c r="F27" s="149"/>
      <c r="G27" s="191">
        <v>31280.04</v>
      </c>
      <c r="H27" s="229"/>
      <c r="I27" s="217">
        <f t="shared" si="0"/>
        <v>31280.04</v>
      </c>
      <c r="J27" s="229"/>
      <c r="K27" s="229"/>
      <c r="L27" s="217">
        <f t="shared" si="1"/>
        <v>0</v>
      </c>
    </row>
    <row r="28" spans="1:12" s="33" customFormat="1" ht="12.75" customHeight="1">
      <c r="A28" s="15" t="s">
        <v>247</v>
      </c>
      <c r="B28" s="19"/>
      <c r="C28" s="21" t="s">
        <v>168</v>
      </c>
      <c r="D28" s="64"/>
      <c r="E28" s="66"/>
      <c r="F28" s="18"/>
      <c r="G28" s="191">
        <v>153410.14000000001</v>
      </c>
      <c r="H28" s="229"/>
      <c r="I28" s="217">
        <f t="shared" si="0"/>
        <v>153410.14000000001</v>
      </c>
      <c r="J28" s="191">
        <v>10491.64</v>
      </c>
      <c r="K28" s="229"/>
      <c r="L28" s="217">
        <f t="shared" si="1"/>
        <v>10491.64</v>
      </c>
    </row>
    <row r="29" spans="1:12" s="33" customFormat="1" ht="12.75" customHeight="1">
      <c r="A29" s="8" t="s">
        <v>97</v>
      </c>
      <c r="B29" s="9"/>
      <c r="C29" s="11" t="s">
        <v>248</v>
      </c>
      <c r="D29" s="65"/>
      <c r="E29" s="66"/>
      <c r="F29" s="12"/>
      <c r="G29" s="217"/>
      <c r="H29" s="228"/>
      <c r="I29" s="217">
        <f t="shared" si="0"/>
        <v>0</v>
      </c>
      <c r="J29" s="228"/>
      <c r="K29" s="228"/>
      <c r="L29" s="217">
        <f t="shared" si="1"/>
        <v>0</v>
      </c>
    </row>
    <row r="30" spans="1:12" s="33" customFormat="1" ht="12.75" customHeight="1">
      <c r="A30" s="52" t="s">
        <v>276</v>
      </c>
      <c r="B30" s="19"/>
      <c r="C30" s="79" t="s">
        <v>249</v>
      </c>
      <c r="D30" s="80"/>
      <c r="E30" s="73"/>
      <c r="F30" s="12"/>
      <c r="G30" s="217"/>
      <c r="H30" s="228"/>
      <c r="I30" s="217">
        <f t="shared" si="0"/>
        <v>0</v>
      </c>
      <c r="J30" s="228"/>
      <c r="K30" s="228"/>
      <c r="L30" s="217">
        <f t="shared" si="1"/>
        <v>0</v>
      </c>
    </row>
    <row r="31" spans="1:12" s="33" customFormat="1" ht="12.75" customHeight="1">
      <c r="A31" s="8" t="s">
        <v>101</v>
      </c>
      <c r="B31" s="9"/>
      <c r="C31" s="71" t="s">
        <v>277</v>
      </c>
      <c r="D31" s="71"/>
      <c r="E31" s="43"/>
      <c r="F31" s="12"/>
      <c r="G31" s="217">
        <v>3198098.32</v>
      </c>
      <c r="H31" s="228"/>
      <c r="I31" s="217">
        <f t="shared" si="0"/>
        <v>3198098.32</v>
      </c>
      <c r="J31" s="217">
        <v>2870356.31</v>
      </c>
      <c r="K31" s="228"/>
      <c r="L31" s="217">
        <f t="shared" si="1"/>
        <v>2870356.31</v>
      </c>
    </row>
    <row r="32" spans="1:12" s="33" customFormat="1" ht="12.75" customHeight="1">
      <c r="A32" s="8" t="s">
        <v>278</v>
      </c>
      <c r="B32" s="9"/>
      <c r="C32" s="71" t="s">
        <v>279</v>
      </c>
      <c r="D32" s="81"/>
      <c r="E32" s="68"/>
      <c r="F32" s="12"/>
      <c r="G32" s="217"/>
      <c r="H32" s="228"/>
      <c r="I32" s="217">
        <f t="shared" si="0"/>
        <v>0</v>
      </c>
      <c r="J32" s="228"/>
      <c r="K32" s="228"/>
      <c r="L32" s="217">
        <f t="shared" si="1"/>
        <v>0</v>
      </c>
    </row>
    <row r="33" spans="1:12" s="33" customFormat="1" ht="12.75" customHeight="1">
      <c r="A33" s="8" t="s">
        <v>280</v>
      </c>
      <c r="B33" s="9"/>
      <c r="C33" s="71" t="s">
        <v>250</v>
      </c>
      <c r="D33" s="71"/>
      <c r="E33" s="43"/>
      <c r="F33" s="12"/>
      <c r="G33" s="228"/>
      <c r="H33" s="228"/>
      <c r="I33" s="217">
        <f t="shared" si="0"/>
        <v>0</v>
      </c>
      <c r="J33" s="228"/>
      <c r="K33" s="228"/>
      <c r="L33" s="217">
        <f t="shared" si="1"/>
        <v>0</v>
      </c>
    </row>
    <row r="34" spans="1:12" s="33" customFormat="1" ht="12.75" customHeight="1">
      <c r="A34" s="8" t="s">
        <v>281</v>
      </c>
      <c r="B34" s="9"/>
      <c r="C34" s="71" t="s">
        <v>251</v>
      </c>
      <c r="D34" s="71"/>
      <c r="E34" s="43"/>
      <c r="F34" s="12"/>
      <c r="G34" s="228"/>
      <c r="H34" s="228"/>
      <c r="I34" s="217">
        <f t="shared" si="0"/>
        <v>0</v>
      </c>
      <c r="J34" s="228"/>
      <c r="K34" s="228"/>
      <c r="L34" s="217">
        <f t="shared" si="1"/>
        <v>0</v>
      </c>
    </row>
    <row r="35" spans="1:12" s="33" customFormat="1" ht="12.75" customHeight="1">
      <c r="A35" s="40" t="s">
        <v>132</v>
      </c>
      <c r="B35" s="45" t="s">
        <v>252</v>
      </c>
      <c r="C35" s="46"/>
      <c r="D35" s="46"/>
      <c r="E35" s="47"/>
      <c r="F35" s="12"/>
      <c r="G35" s="216">
        <f>SUM(G36:G41)</f>
        <v>0</v>
      </c>
      <c r="H35" s="228"/>
      <c r="I35" s="216">
        <f>SUM(I36:I41)</f>
        <v>0</v>
      </c>
      <c r="J35" s="216">
        <f>SUM(J36:J41)</f>
        <v>-47697.4</v>
      </c>
      <c r="K35" s="228"/>
      <c r="L35" s="216">
        <f>SUM(L36:L41)</f>
        <v>-47697.4</v>
      </c>
    </row>
    <row r="36" spans="1:12" s="33" customFormat="1" ht="12.75" customHeight="1">
      <c r="A36" s="8" t="s">
        <v>177</v>
      </c>
      <c r="B36" s="9"/>
      <c r="C36" s="26" t="s">
        <v>253</v>
      </c>
      <c r="D36" s="26"/>
      <c r="E36" s="27"/>
      <c r="F36" s="44"/>
      <c r="G36" s="228"/>
      <c r="H36" s="228"/>
      <c r="I36" s="217"/>
      <c r="J36" s="217">
        <v>-25827.27</v>
      </c>
      <c r="K36" s="228"/>
      <c r="L36" s="217">
        <v>-25827.27</v>
      </c>
    </row>
    <row r="37" spans="1:12" s="33" customFormat="1" ht="12.75" customHeight="1">
      <c r="A37" s="8" t="s">
        <v>179</v>
      </c>
      <c r="B37" s="9"/>
      <c r="C37" s="26" t="s">
        <v>254</v>
      </c>
      <c r="D37" s="26"/>
      <c r="E37" s="27"/>
      <c r="F37" s="44"/>
      <c r="G37" s="228"/>
      <c r="H37" s="228"/>
      <c r="I37" s="217"/>
      <c r="J37" s="228"/>
      <c r="K37" s="228"/>
      <c r="L37" s="217"/>
    </row>
    <row r="38" spans="1:12" s="33" customFormat="1" ht="24.75" customHeight="1">
      <c r="A38" s="8" t="s">
        <v>205</v>
      </c>
      <c r="B38" s="9"/>
      <c r="C38" s="360" t="s">
        <v>255</v>
      </c>
      <c r="D38" s="370"/>
      <c r="E38" s="371"/>
      <c r="F38" s="44"/>
      <c r="G38" s="228"/>
      <c r="H38" s="228"/>
      <c r="I38" s="217"/>
      <c r="J38" s="217">
        <v>-21850.13</v>
      </c>
      <c r="K38" s="228"/>
      <c r="L38" s="217">
        <v>-21850.13</v>
      </c>
    </row>
    <row r="39" spans="1:12" s="33" customFormat="1" ht="12.75" customHeight="1">
      <c r="A39" s="8" t="s">
        <v>1</v>
      </c>
      <c r="B39" s="9"/>
      <c r="C39" s="11" t="s">
        <v>282</v>
      </c>
      <c r="D39" s="10"/>
      <c r="E39" s="20"/>
      <c r="F39" s="44"/>
      <c r="G39" s="228"/>
      <c r="H39" s="228"/>
      <c r="I39" s="217">
        <f>SUM(G39)</f>
        <v>0</v>
      </c>
      <c r="J39" s="228"/>
      <c r="K39" s="228"/>
      <c r="L39" s="217"/>
    </row>
    <row r="40" spans="1:12" s="33" customFormat="1" ht="15.75" customHeight="1">
      <c r="A40" s="8" t="s">
        <v>302</v>
      </c>
      <c r="B40" s="9"/>
      <c r="C40" s="254" t="s">
        <v>329</v>
      </c>
      <c r="D40" s="249"/>
      <c r="E40" s="250"/>
      <c r="F40" s="44"/>
      <c r="G40" s="228"/>
      <c r="H40" s="228"/>
      <c r="I40" s="217">
        <f>SUM(G40)</f>
        <v>0</v>
      </c>
      <c r="J40" s="217">
        <v>-20</v>
      </c>
      <c r="K40" s="228"/>
      <c r="L40" s="217">
        <f>SUM(J40:K40)</f>
        <v>-20</v>
      </c>
    </row>
    <row r="41" spans="1:12" s="33" customFormat="1" ht="12.75" customHeight="1">
      <c r="A41" s="8" t="s">
        <v>303</v>
      </c>
      <c r="B41" s="9"/>
      <c r="C41" s="26" t="s">
        <v>256</v>
      </c>
      <c r="D41" s="26"/>
      <c r="E41" s="27"/>
      <c r="F41" s="44"/>
      <c r="G41" s="228"/>
      <c r="H41" s="228"/>
      <c r="I41" s="217">
        <f>SUM(G41)</f>
        <v>0</v>
      </c>
      <c r="J41" s="228"/>
      <c r="K41" s="228"/>
      <c r="L41" s="217">
        <f>SUM(J41:K41)</f>
        <v>0</v>
      </c>
    </row>
    <row r="42" spans="1:12" s="33" customFormat="1" ht="12.75" customHeight="1">
      <c r="A42" s="40" t="s">
        <v>134</v>
      </c>
      <c r="B42" s="45" t="s">
        <v>257</v>
      </c>
      <c r="C42" s="46"/>
      <c r="D42" s="46"/>
      <c r="E42" s="47"/>
      <c r="F42" s="12"/>
      <c r="G42" s="216">
        <f>SUM(G43:G54)</f>
        <v>-3242088.6999999997</v>
      </c>
      <c r="H42" s="228"/>
      <c r="I42" s="216">
        <f>SUM(I43:I54)</f>
        <v>-3242088.6999999997</v>
      </c>
      <c r="J42" s="216">
        <f>SUM(J43:J54)</f>
        <v>-2736060.06</v>
      </c>
      <c r="K42" s="228"/>
      <c r="L42" s="216">
        <f>SUM(L43:L54)</f>
        <v>-2736060.06</v>
      </c>
    </row>
    <row r="43" spans="1:12" s="33" customFormat="1" ht="12.75" customHeight="1">
      <c r="A43" s="15" t="s">
        <v>146</v>
      </c>
      <c r="B43" s="19"/>
      <c r="C43" s="11" t="s">
        <v>283</v>
      </c>
      <c r="D43" s="69"/>
      <c r="E43" s="69"/>
      <c r="F43" s="53"/>
      <c r="G43" s="217">
        <v>-2689622.68</v>
      </c>
      <c r="H43" s="228"/>
      <c r="I43" s="217">
        <f t="shared" ref="I43:I54" si="2">SUM(G43)</f>
        <v>-2689622.68</v>
      </c>
      <c r="J43" s="217">
        <v>-2261935.4300000002</v>
      </c>
      <c r="K43" s="228"/>
      <c r="L43" s="217">
        <f t="shared" ref="L43:L54" si="3">SUM(J43:K43)</f>
        <v>-2261935.4300000002</v>
      </c>
    </row>
    <row r="44" spans="1:12" s="33" customFormat="1" ht="12.75" customHeight="1">
      <c r="A44" s="15" t="s">
        <v>148</v>
      </c>
      <c r="B44" s="19"/>
      <c r="C44" s="21" t="s">
        <v>284</v>
      </c>
      <c r="D44" s="10"/>
      <c r="E44" s="10"/>
      <c r="F44" s="53"/>
      <c r="G44" s="217">
        <v>-63534.45</v>
      </c>
      <c r="H44" s="228"/>
      <c r="I44" s="217">
        <f t="shared" si="2"/>
        <v>-63534.45</v>
      </c>
      <c r="J44" s="217">
        <v>-85657.59</v>
      </c>
      <c r="K44" s="228"/>
      <c r="L44" s="217">
        <f t="shared" si="3"/>
        <v>-85657.59</v>
      </c>
    </row>
    <row r="45" spans="1:12" s="33" customFormat="1" ht="12.75" customHeight="1">
      <c r="A45" s="15" t="s">
        <v>150</v>
      </c>
      <c r="B45" s="19"/>
      <c r="C45" s="21" t="s">
        <v>285</v>
      </c>
      <c r="D45" s="10"/>
      <c r="E45" s="10"/>
      <c r="F45" s="53"/>
      <c r="G45" s="217"/>
      <c r="H45" s="228"/>
      <c r="I45" s="217">
        <f t="shared" si="2"/>
        <v>0</v>
      </c>
      <c r="J45" s="217"/>
      <c r="K45" s="228"/>
      <c r="L45" s="217">
        <f t="shared" si="3"/>
        <v>0</v>
      </c>
    </row>
    <row r="46" spans="1:12" s="33" customFormat="1" ht="12.75" customHeight="1">
      <c r="A46" s="15" t="s">
        <v>152</v>
      </c>
      <c r="B46" s="19"/>
      <c r="C46" s="21" t="s">
        <v>286</v>
      </c>
      <c r="D46" s="10"/>
      <c r="E46" s="10"/>
      <c r="F46" s="53"/>
      <c r="G46" s="217">
        <v>-15955.72</v>
      </c>
      <c r="H46" s="228"/>
      <c r="I46" s="217">
        <f t="shared" si="2"/>
        <v>-15955.72</v>
      </c>
      <c r="J46" s="217">
        <v>-14553.89</v>
      </c>
      <c r="K46" s="228"/>
      <c r="L46" s="217">
        <f t="shared" si="3"/>
        <v>-14553.89</v>
      </c>
    </row>
    <row r="47" spans="1:12" s="33" customFormat="1" ht="12.75" customHeight="1">
      <c r="A47" s="15" t="s">
        <v>154</v>
      </c>
      <c r="B47" s="19"/>
      <c r="C47" s="21" t="s">
        <v>287</v>
      </c>
      <c r="D47" s="10"/>
      <c r="E47" s="10"/>
      <c r="F47" s="12"/>
      <c r="G47" s="217">
        <v>-6249.84</v>
      </c>
      <c r="H47" s="228"/>
      <c r="I47" s="217">
        <f t="shared" si="2"/>
        <v>-6249.84</v>
      </c>
      <c r="J47" s="217">
        <v>-2717.77</v>
      </c>
      <c r="K47" s="228"/>
      <c r="L47" s="217">
        <f t="shared" si="3"/>
        <v>-2717.77</v>
      </c>
    </row>
    <row r="48" spans="1:12" s="33" customFormat="1" ht="12.75" customHeight="1">
      <c r="A48" s="15" t="s">
        <v>156</v>
      </c>
      <c r="B48" s="19"/>
      <c r="C48" s="11" t="s">
        <v>304</v>
      </c>
      <c r="D48" s="69"/>
      <c r="E48" s="69"/>
      <c r="F48" s="12"/>
      <c r="G48" s="217">
        <v>-11012.98</v>
      </c>
      <c r="H48" s="228"/>
      <c r="I48" s="217">
        <f t="shared" si="2"/>
        <v>-11012.98</v>
      </c>
      <c r="J48" s="217">
        <v>-15033.23</v>
      </c>
      <c r="K48" s="228"/>
      <c r="L48" s="217">
        <f t="shared" si="3"/>
        <v>-15033.23</v>
      </c>
    </row>
    <row r="49" spans="1:13" s="33" customFormat="1" ht="12.75" customHeight="1">
      <c r="A49" s="15" t="s">
        <v>288</v>
      </c>
      <c r="B49" s="19"/>
      <c r="C49" s="82" t="s">
        <v>289</v>
      </c>
      <c r="D49" s="20"/>
      <c r="E49" s="20"/>
      <c r="F49" s="12"/>
      <c r="G49" s="217">
        <v>-150373.38</v>
      </c>
      <c r="H49" s="228"/>
      <c r="I49" s="217">
        <f t="shared" si="2"/>
        <v>-150373.38</v>
      </c>
      <c r="J49" s="217">
        <v>-127868.18</v>
      </c>
      <c r="K49" s="228"/>
      <c r="L49" s="217">
        <f t="shared" si="3"/>
        <v>-127868.18</v>
      </c>
    </row>
    <row r="50" spans="1:13" s="33" customFormat="1" ht="12.75" customHeight="1">
      <c r="A50" s="15" t="s">
        <v>290</v>
      </c>
      <c r="B50" s="19"/>
      <c r="C50" s="82" t="s">
        <v>258</v>
      </c>
      <c r="D50" s="20"/>
      <c r="E50" s="20"/>
      <c r="F50" s="12"/>
      <c r="G50" s="217">
        <v>-517.13</v>
      </c>
      <c r="H50" s="228"/>
      <c r="I50" s="217">
        <f t="shared" si="2"/>
        <v>-517.13</v>
      </c>
      <c r="J50" s="217"/>
      <c r="K50" s="228"/>
      <c r="L50" s="217">
        <f t="shared" si="3"/>
        <v>0</v>
      </c>
    </row>
    <row r="51" spans="1:13" s="33" customFormat="1" ht="12.75" customHeight="1">
      <c r="A51" s="15" t="s">
        <v>291</v>
      </c>
      <c r="B51" s="19"/>
      <c r="C51" s="82" t="s">
        <v>292</v>
      </c>
      <c r="D51" s="20"/>
      <c r="E51" s="20"/>
      <c r="F51" s="12"/>
      <c r="G51" s="228"/>
      <c r="H51" s="228"/>
      <c r="I51" s="217">
        <f t="shared" si="2"/>
        <v>0</v>
      </c>
      <c r="J51" s="217"/>
      <c r="K51" s="228"/>
      <c r="L51" s="217">
        <f t="shared" si="3"/>
        <v>0</v>
      </c>
      <c r="M51" s="33">
        <v>1396.33</v>
      </c>
    </row>
    <row r="52" spans="1:13" s="33" customFormat="1" ht="12.75" customHeight="1">
      <c r="A52" s="15" t="s">
        <v>293</v>
      </c>
      <c r="B52" s="19"/>
      <c r="C52" s="82" t="s">
        <v>259</v>
      </c>
      <c r="D52" s="20"/>
      <c r="E52" s="20"/>
      <c r="F52" s="12"/>
      <c r="G52" s="217">
        <v>-304224.24</v>
      </c>
      <c r="H52" s="228"/>
      <c r="I52" s="217">
        <f t="shared" si="2"/>
        <v>-304224.24</v>
      </c>
      <c r="J52" s="217">
        <v>-220485.69</v>
      </c>
      <c r="K52" s="228"/>
      <c r="L52" s="217">
        <f t="shared" si="3"/>
        <v>-220485.69</v>
      </c>
    </row>
    <row r="53" spans="1:13" s="33" customFormat="1" ht="12.75" customHeight="1">
      <c r="A53" s="15" t="s">
        <v>294</v>
      </c>
      <c r="B53" s="19"/>
      <c r="C53" s="82" t="s">
        <v>305</v>
      </c>
      <c r="D53" s="20"/>
      <c r="E53" s="20"/>
      <c r="F53" s="12"/>
      <c r="G53" s="217">
        <v>-598.28</v>
      </c>
      <c r="H53" s="228"/>
      <c r="I53" s="217">
        <f t="shared" si="2"/>
        <v>-598.28</v>
      </c>
      <c r="J53" s="217"/>
      <c r="K53" s="228"/>
      <c r="L53" s="217">
        <f t="shared" si="3"/>
        <v>0</v>
      </c>
    </row>
    <row r="54" spans="1:13" s="33" customFormat="1" ht="12.75" customHeight="1">
      <c r="A54" s="15" t="s">
        <v>295</v>
      </c>
      <c r="B54" s="19"/>
      <c r="C54" s="82" t="s">
        <v>260</v>
      </c>
      <c r="D54" s="20"/>
      <c r="E54" s="20"/>
      <c r="F54" s="12"/>
      <c r="G54" s="228"/>
      <c r="H54" s="228"/>
      <c r="I54" s="217">
        <f t="shared" si="2"/>
        <v>0</v>
      </c>
      <c r="J54" s="217">
        <v>-7808.28</v>
      </c>
      <c r="K54" s="228"/>
      <c r="L54" s="217">
        <f t="shared" si="3"/>
        <v>-7808.28</v>
      </c>
    </row>
    <row r="55" spans="1:13" s="33" customFormat="1" ht="24.9" customHeight="1">
      <c r="A55" s="38" t="s">
        <v>137</v>
      </c>
      <c r="B55" s="355" t="s">
        <v>261</v>
      </c>
      <c r="C55" s="356"/>
      <c r="D55" s="357"/>
      <c r="E55" s="358"/>
      <c r="F55" s="44"/>
      <c r="G55" s="216">
        <f>SUM(G56:G58:G62)</f>
        <v>-144331.99</v>
      </c>
      <c r="H55" s="228"/>
      <c r="I55" s="216">
        <f>SUM(I56:I58:I62)</f>
        <v>-144331.99</v>
      </c>
      <c r="J55" s="216">
        <f>SUM(J56:J58:J62)</f>
        <v>-30577.02</v>
      </c>
      <c r="K55" s="216">
        <f>SUM(K56:K58:K62)</f>
        <v>0</v>
      </c>
      <c r="L55" s="216">
        <f>SUM(L56:L58:L62)</f>
        <v>-30577.02</v>
      </c>
    </row>
    <row r="56" spans="1:13" s="33" customFormat="1" ht="24.9" customHeight="1">
      <c r="A56" s="40" t="s">
        <v>130</v>
      </c>
      <c r="B56" s="359" t="s">
        <v>262</v>
      </c>
      <c r="C56" s="360"/>
      <c r="D56" s="360"/>
      <c r="E56" s="361"/>
      <c r="F56" s="12"/>
      <c r="G56" s="217">
        <v>-144331.99</v>
      </c>
      <c r="H56" s="228"/>
      <c r="I56" s="217">
        <f>SUM(G56)</f>
        <v>-144331.99</v>
      </c>
      <c r="J56" s="217">
        <v>-30577.02</v>
      </c>
      <c r="K56" s="228"/>
      <c r="L56" s="217">
        <f>SUM(J56:K56)</f>
        <v>-30577.02</v>
      </c>
    </row>
    <row r="57" spans="1:13" s="33" customFormat="1" ht="24.9" customHeight="1">
      <c r="A57" s="40" t="s">
        <v>132</v>
      </c>
      <c r="B57" s="368" t="s">
        <v>263</v>
      </c>
      <c r="C57" s="369"/>
      <c r="D57" s="369"/>
      <c r="E57" s="376"/>
      <c r="F57" s="12"/>
      <c r="G57" s="228"/>
      <c r="H57" s="228"/>
      <c r="I57" s="217"/>
      <c r="J57" s="228"/>
      <c r="K57" s="228"/>
      <c r="L57" s="228"/>
    </row>
    <row r="58" spans="1:13" s="33" customFormat="1" ht="12.75" customHeight="1">
      <c r="A58" s="40" t="s">
        <v>134</v>
      </c>
      <c r="B58" s="368" t="s">
        <v>264</v>
      </c>
      <c r="C58" s="369"/>
      <c r="D58" s="357"/>
      <c r="E58" s="358"/>
      <c r="F58" s="12"/>
      <c r="G58" s="228"/>
      <c r="H58" s="228"/>
      <c r="I58" s="217"/>
      <c r="J58" s="228"/>
      <c r="K58" s="228"/>
      <c r="L58" s="228"/>
    </row>
    <row r="59" spans="1:13" s="2" customFormat="1" ht="12.75" customHeight="1">
      <c r="A59" s="6" t="s">
        <v>136</v>
      </c>
      <c r="B59" s="24" t="s">
        <v>330</v>
      </c>
      <c r="C59" s="55"/>
      <c r="D59" s="55"/>
      <c r="E59" s="25"/>
      <c r="F59" s="150"/>
      <c r="G59" s="229"/>
      <c r="H59" s="229"/>
      <c r="I59" s="191"/>
      <c r="J59" s="229"/>
      <c r="K59" s="229"/>
      <c r="L59" s="229"/>
    </row>
    <row r="60" spans="1:13" s="2" customFormat="1" ht="23.25" customHeight="1">
      <c r="A60" s="6" t="s">
        <v>331</v>
      </c>
      <c r="B60" s="248" t="s">
        <v>332</v>
      </c>
      <c r="C60" s="254"/>
      <c r="D60" s="363"/>
      <c r="E60" s="364"/>
      <c r="F60" s="150"/>
      <c r="G60" s="229"/>
      <c r="H60" s="229"/>
      <c r="I60" s="191"/>
      <c r="J60" s="229"/>
      <c r="K60" s="229"/>
      <c r="L60" s="229"/>
    </row>
    <row r="61" spans="1:13" s="2" customFormat="1" ht="17.25" customHeight="1">
      <c r="A61" s="6" t="s">
        <v>113</v>
      </c>
      <c r="B61" s="248" t="s">
        <v>359</v>
      </c>
      <c r="C61" s="254"/>
      <c r="D61" s="254"/>
      <c r="E61" s="339"/>
      <c r="F61" s="150"/>
      <c r="G61" s="229"/>
      <c r="H61" s="229"/>
      <c r="I61" s="191"/>
      <c r="J61" s="229"/>
      <c r="K61" s="229"/>
      <c r="L61" s="229"/>
    </row>
    <row r="62" spans="1:13" s="2" customFormat="1" ht="18.75" customHeight="1">
      <c r="A62" s="6" t="s">
        <v>116</v>
      </c>
      <c r="B62" s="248" t="s">
        <v>333</v>
      </c>
      <c r="C62" s="254"/>
      <c r="D62" s="249"/>
      <c r="E62" s="250"/>
      <c r="F62" s="150"/>
      <c r="G62" s="229"/>
      <c r="H62" s="229"/>
      <c r="I62" s="191"/>
      <c r="J62" s="229"/>
      <c r="K62" s="229"/>
      <c r="L62" s="229"/>
    </row>
    <row r="63" spans="1:13" s="2" customFormat="1" ht="24.9" customHeight="1">
      <c r="A63" s="3" t="s">
        <v>139</v>
      </c>
      <c r="B63" s="251" t="s">
        <v>265</v>
      </c>
      <c r="C63" s="384"/>
      <c r="D63" s="372"/>
      <c r="E63" s="373"/>
      <c r="F63" s="18"/>
      <c r="G63" s="229"/>
      <c r="H63" s="229"/>
      <c r="I63" s="191"/>
      <c r="J63" s="190">
        <v>5260</v>
      </c>
      <c r="K63" s="229"/>
      <c r="L63" s="190">
        <v>5260</v>
      </c>
    </row>
    <row r="64" spans="1:13" s="2" customFormat="1" ht="12.75" customHeight="1">
      <c r="A64" s="6" t="s">
        <v>130</v>
      </c>
      <c r="B64" s="7" t="s">
        <v>266</v>
      </c>
      <c r="C64" s="19"/>
      <c r="D64" s="19"/>
      <c r="E64" s="18"/>
      <c r="F64" s="18"/>
      <c r="G64" s="229"/>
      <c r="H64" s="229"/>
      <c r="I64" s="191"/>
      <c r="J64" s="229"/>
      <c r="K64" s="229"/>
      <c r="L64" s="229"/>
    </row>
    <row r="65" spans="1:12" s="2" customFormat="1" ht="12.75" customHeight="1">
      <c r="A65" s="6" t="s">
        <v>132</v>
      </c>
      <c r="B65" s="24" t="s">
        <v>271</v>
      </c>
      <c r="C65" s="151"/>
      <c r="D65" s="55"/>
      <c r="E65" s="25"/>
      <c r="F65" s="18"/>
      <c r="G65" s="229"/>
      <c r="H65" s="229"/>
      <c r="I65" s="191"/>
      <c r="J65" s="229"/>
      <c r="K65" s="229"/>
      <c r="L65" s="229"/>
    </row>
    <row r="66" spans="1:12" s="2" customFormat="1" ht="24.75" customHeight="1">
      <c r="A66" s="6" t="s">
        <v>134</v>
      </c>
      <c r="B66" s="248" t="s">
        <v>297</v>
      </c>
      <c r="C66" s="254"/>
      <c r="D66" s="372"/>
      <c r="E66" s="373"/>
      <c r="F66" s="18"/>
      <c r="G66" s="229"/>
      <c r="H66" s="229"/>
      <c r="I66" s="191"/>
      <c r="J66" s="229"/>
      <c r="K66" s="229"/>
      <c r="L66" s="229"/>
    </row>
    <row r="67" spans="1:12" s="2" customFormat="1" ht="24.75" customHeight="1">
      <c r="A67" s="6" t="s">
        <v>167</v>
      </c>
      <c r="B67" s="248" t="s">
        <v>306</v>
      </c>
      <c r="C67" s="362"/>
      <c r="D67" s="363"/>
      <c r="E67" s="364"/>
      <c r="F67" s="18"/>
      <c r="G67" s="191"/>
      <c r="H67" s="229"/>
      <c r="I67" s="191"/>
      <c r="J67" s="190">
        <v>5260</v>
      </c>
      <c r="K67" s="229"/>
      <c r="L67" s="190">
        <v>5260</v>
      </c>
    </row>
    <row r="68" spans="1:12" s="2" customFormat="1">
      <c r="A68" s="15" t="s">
        <v>57</v>
      </c>
      <c r="B68" s="60"/>
      <c r="C68" s="152"/>
      <c r="D68" s="21" t="s">
        <v>244</v>
      </c>
      <c r="E68" s="10"/>
      <c r="F68" s="150"/>
      <c r="G68" s="191"/>
      <c r="H68" s="229"/>
      <c r="I68" s="191"/>
      <c r="J68" s="191">
        <v>5260</v>
      </c>
      <c r="K68" s="229"/>
      <c r="L68" s="191">
        <v>5260</v>
      </c>
    </row>
    <row r="69" spans="1:12" s="2" customFormat="1" ht="12.75" customHeight="1">
      <c r="A69" s="15" t="s">
        <v>58</v>
      </c>
      <c r="B69" s="19"/>
      <c r="C69" s="153"/>
      <c r="D69" s="21" t="s">
        <v>165</v>
      </c>
      <c r="E69" s="10"/>
      <c r="F69" s="18"/>
      <c r="G69" s="191"/>
      <c r="H69" s="229"/>
      <c r="I69" s="191"/>
      <c r="J69" s="229"/>
      <c r="K69" s="229"/>
      <c r="L69" s="229"/>
    </row>
    <row r="70" spans="1:12" s="2" customFormat="1" ht="24.9" customHeight="1">
      <c r="A70" s="15" t="s">
        <v>296</v>
      </c>
      <c r="B70" s="19"/>
      <c r="C70" s="11"/>
      <c r="D70" s="254" t="s">
        <v>307</v>
      </c>
      <c r="E70" s="364"/>
      <c r="F70" s="105"/>
      <c r="G70" s="191"/>
      <c r="H70" s="229"/>
      <c r="I70" s="191"/>
      <c r="J70" s="229"/>
      <c r="K70" s="229"/>
      <c r="L70" s="229"/>
    </row>
    <row r="71" spans="1:12" s="2" customFormat="1" ht="12.75" customHeight="1">
      <c r="A71" s="15" t="s">
        <v>298</v>
      </c>
      <c r="B71" s="19"/>
      <c r="C71" s="11"/>
      <c r="D71" s="21" t="s">
        <v>308</v>
      </c>
      <c r="E71" s="20"/>
      <c r="F71" s="18"/>
      <c r="G71" s="229"/>
      <c r="H71" s="229"/>
      <c r="I71" s="191"/>
      <c r="J71" s="229"/>
      <c r="K71" s="229"/>
      <c r="L71" s="229"/>
    </row>
    <row r="72" spans="1:12" s="33" customFormat="1" ht="36" customHeight="1">
      <c r="A72" s="8" t="s">
        <v>159</v>
      </c>
      <c r="B72" s="248" t="s">
        <v>334</v>
      </c>
      <c r="C72" s="362"/>
      <c r="D72" s="363"/>
      <c r="E72" s="364"/>
      <c r="F72" s="53"/>
      <c r="G72" s="228"/>
      <c r="H72" s="228"/>
      <c r="I72" s="217"/>
      <c r="J72" s="228"/>
      <c r="K72" s="228"/>
      <c r="L72" s="228"/>
    </row>
    <row r="73" spans="1:12" s="33" customFormat="1">
      <c r="A73" s="8" t="s">
        <v>113</v>
      </c>
      <c r="B73" s="72" t="s">
        <v>360</v>
      </c>
      <c r="C73" s="71"/>
      <c r="D73" s="83"/>
      <c r="E73" s="67"/>
      <c r="F73" s="53"/>
      <c r="G73" s="228"/>
      <c r="H73" s="228"/>
      <c r="I73" s="217"/>
      <c r="J73" s="228"/>
      <c r="K73" s="228"/>
      <c r="L73" s="228"/>
    </row>
    <row r="74" spans="1:12" s="33" customFormat="1">
      <c r="A74" s="8" t="s">
        <v>116</v>
      </c>
      <c r="B74" s="72" t="s">
        <v>267</v>
      </c>
      <c r="C74" s="71"/>
      <c r="D74" s="73"/>
      <c r="E74" s="74"/>
      <c r="F74" s="53"/>
      <c r="G74" s="228"/>
      <c r="H74" s="228"/>
      <c r="I74" s="217"/>
      <c r="J74" s="228"/>
      <c r="K74" s="228"/>
      <c r="L74" s="228"/>
    </row>
    <row r="75" spans="1:12" s="33" customFormat="1" ht="39" customHeight="1">
      <c r="A75" s="38" t="s">
        <v>162</v>
      </c>
      <c r="B75" s="352" t="s">
        <v>299</v>
      </c>
      <c r="C75" s="353"/>
      <c r="D75" s="353"/>
      <c r="E75" s="354"/>
      <c r="F75" s="48"/>
      <c r="G75" s="228"/>
      <c r="H75" s="228"/>
      <c r="I75" s="217"/>
      <c r="J75" s="228"/>
      <c r="K75" s="228"/>
      <c r="L75" s="228"/>
    </row>
    <row r="76" spans="1:12" s="33" customFormat="1" ht="24.9" customHeight="1">
      <c r="A76" s="6" t="s">
        <v>130</v>
      </c>
      <c r="B76" s="355" t="s">
        <v>268</v>
      </c>
      <c r="C76" s="378"/>
      <c r="D76" s="357"/>
      <c r="E76" s="358"/>
      <c r="F76" s="48"/>
      <c r="G76" s="217">
        <f>SUM(G78-G77)</f>
        <v>50017.869999999995</v>
      </c>
      <c r="H76" s="228"/>
      <c r="I76" s="217">
        <f>SUM(G76)</f>
        <v>50017.869999999995</v>
      </c>
      <c r="J76" s="217">
        <f>SUM(J78-J77)</f>
        <v>115840.84000000003</v>
      </c>
      <c r="K76" s="228"/>
      <c r="L76" s="217">
        <f>SUM(J76)</f>
        <v>115840.84000000003</v>
      </c>
    </row>
    <row r="77" spans="1:12" s="33" customFormat="1" ht="24.9" customHeight="1">
      <c r="A77" s="6" t="s">
        <v>132</v>
      </c>
      <c r="B77" s="355" t="s">
        <v>269</v>
      </c>
      <c r="C77" s="356"/>
      <c r="D77" s="357"/>
      <c r="E77" s="358"/>
      <c r="F77" s="12"/>
      <c r="G77" s="217">
        <f>J78</f>
        <v>551725.54</v>
      </c>
      <c r="H77" s="217"/>
      <c r="I77" s="217">
        <f>SUM(G77)</f>
        <v>551725.54</v>
      </c>
      <c r="J77" s="217">
        <v>435884.7</v>
      </c>
      <c r="K77" s="228"/>
      <c r="L77" s="217">
        <v>435884.7</v>
      </c>
    </row>
    <row r="78" spans="1:12" s="33" customFormat="1" ht="24.9" customHeight="1">
      <c r="A78" s="6" t="s">
        <v>134</v>
      </c>
      <c r="B78" s="387" t="s">
        <v>270</v>
      </c>
      <c r="C78" s="388"/>
      <c r="D78" s="389"/>
      <c r="E78" s="390"/>
      <c r="F78" s="12"/>
      <c r="G78" s="217">
        <v>601743.41</v>
      </c>
      <c r="H78" s="228"/>
      <c r="I78" s="217">
        <f>G78</f>
        <v>601743.41</v>
      </c>
      <c r="J78" s="217">
        <v>551725.54</v>
      </c>
      <c r="K78" s="228"/>
      <c r="L78" s="217">
        <v>551725.54</v>
      </c>
    </row>
    <row r="79" spans="1:12" s="33" customFormat="1">
      <c r="A79" s="62"/>
      <c r="B79" s="63"/>
      <c r="C79" s="63"/>
      <c r="D79" s="63"/>
      <c r="E79" s="63"/>
      <c r="F79" s="63"/>
      <c r="G79" s="31"/>
      <c r="H79" s="31"/>
      <c r="I79" s="31"/>
      <c r="J79" s="31"/>
      <c r="K79" s="31"/>
    </row>
    <row r="80" spans="1:12" s="33" customFormat="1">
      <c r="A80" s="62"/>
      <c r="B80" s="63"/>
      <c r="C80" s="63"/>
      <c r="D80" s="63"/>
      <c r="E80" s="63"/>
      <c r="F80" s="63"/>
      <c r="G80" s="31"/>
      <c r="H80" s="31"/>
      <c r="I80" s="31"/>
      <c r="J80" s="31"/>
      <c r="K80" s="31"/>
    </row>
    <row r="81" spans="1:12" s="33" customFormat="1">
      <c r="A81" s="84" t="s">
        <v>367</v>
      </c>
      <c r="B81" s="162"/>
      <c r="C81" s="162"/>
      <c r="D81" s="162"/>
      <c r="E81" s="162"/>
      <c r="F81" s="162"/>
      <c r="G81" s="162"/>
      <c r="H81" s="163"/>
      <c r="I81" s="164"/>
      <c r="J81" s="394" t="s">
        <v>371</v>
      </c>
      <c r="K81" s="394"/>
    </row>
    <row r="82" spans="1:12" s="33" customFormat="1" ht="13.5" customHeight="1">
      <c r="A82" s="391" t="s">
        <v>335</v>
      </c>
      <c r="B82" s="391"/>
      <c r="C82" s="391"/>
      <c r="D82" s="391"/>
      <c r="E82" s="391"/>
      <c r="F82" s="391"/>
      <c r="G82" s="391"/>
      <c r="H82" s="54" t="s">
        <v>300</v>
      </c>
      <c r="I82" s="36"/>
      <c r="J82" s="325" t="s">
        <v>23</v>
      </c>
      <c r="K82" s="325"/>
    </row>
    <row r="83" spans="1:12" s="33" customFormat="1">
      <c r="A83" s="374" t="s">
        <v>336</v>
      </c>
      <c r="B83" s="374"/>
      <c r="C83" s="374"/>
      <c r="D83" s="374"/>
      <c r="E83" s="374"/>
    </row>
    <row r="84" spans="1:12" s="33" customFormat="1"/>
    <row r="85" spans="1:12" s="33" customFormat="1">
      <c r="A85" s="30" t="s">
        <v>368</v>
      </c>
      <c r="B85" s="165"/>
      <c r="C85" s="165"/>
      <c r="D85" s="165"/>
      <c r="E85" s="165"/>
      <c r="F85" s="165"/>
      <c r="G85" s="165"/>
      <c r="H85" s="166"/>
      <c r="I85" s="167"/>
      <c r="J85" s="393" t="s">
        <v>372</v>
      </c>
      <c r="K85" s="393"/>
      <c r="L85" s="2"/>
    </row>
    <row r="86" spans="1:12" s="33" customFormat="1">
      <c r="A86" s="392" t="s">
        <v>337</v>
      </c>
      <c r="B86" s="392"/>
      <c r="C86" s="392"/>
      <c r="D86" s="392"/>
      <c r="E86" s="392"/>
      <c r="F86" s="392"/>
      <c r="G86" s="392"/>
      <c r="H86" s="100" t="s">
        <v>300</v>
      </c>
      <c r="I86" s="99"/>
      <c r="J86" s="302" t="s">
        <v>23</v>
      </c>
      <c r="K86" s="302"/>
      <c r="L86" s="2"/>
    </row>
    <row r="87" spans="1:12" s="33" customFormat="1">
      <c r="F87" s="31"/>
    </row>
    <row r="88" spans="1:12" s="33" customFormat="1">
      <c r="F88" s="31"/>
    </row>
    <row r="89" spans="1:12" s="33" customFormat="1">
      <c r="F89" s="31"/>
    </row>
    <row r="90" spans="1:12" s="33" customFormat="1">
      <c r="F90" s="31"/>
    </row>
    <row r="91" spans="1:12" s="33" customFormat="1">
      <c r="F91" s="31"/>
    </row>
    <row r="92" spans="1:12" s="33" customFormat="1">
      <c r="F92" s="31"/>
    </row>
    <row r="93" spans="1:12" s="33" customFormat="1">
      <c r="F93" s="31"/>
    </row>
    <row r="94" spans="1:12" s="33" customFormat="1">
      <c r="F94" s="31"/>
    </row>
    <row r="95" spans="1:12" s="33" customFormat="1">
      <c r="F95" s="31"/>
    </row>
    <row r="96" spans="1:12" s="33" customFormat="1">
      <c r="F96" s="31"/>
    </row>
    <row r="97" spans="6:6" s="33" customFormat="1">
      <c r="F97" s="31"/>
    </row>
    <row r="98" spans="6:6" s="33" customFormat="1">
      <c r="F98" s="31"/>
    </row>
    <row r="99" spans="6:6" s="33" customFormat="1">
      <c r="F99" s="31"/>
    </row>
    <row r="100" spans="6:6" s="33" customFormat="1">
      <c r="F100" s="31"/>
    </row>
    <row r="101" spans="6:6" s="33" customFormat="1">
      <c r="F101" s="31"/>
    </row>
    <row r="102" spans="6:6" s="33" customFormat="1">
      <c r="F102" s="31"/>
    </row>
    <row r="103" spans="6:6" s="33" customFormat="1">
      <c r="F103" s="31"/>
    </row>
  </sheetData>
  <mergeCells count="45">
    <mergeCell ref="B78:E78"/>
    <mergeCell ref="A82:G82"/>
    <mergeCell ref="J82:K82"/>
    <mergeCell ref="A83:E83"/>
    <mergeCell ref="A86:G86"/>
    <mergeCell ref="J86:K86"/>
    <mergeCell ref="J85:K85"/>
    <mergeCell ref="J81:K81"/>
    <mergeCell ref="B77:E77"/>
    <mergeCell ref="B76:E76"/>
    <mergeCell ref="B67:E67"/>
    <mergeCell ref="A5:L6"/>
    <mergeCell ref="F19:F20"/>
    <mergeCell ref="A7:L7"/>
    <mergeCell ref="A8:L8"/>
    <mergeCell ref="A9:L9"/>
    <mergeCell ref="C40:E40"/>
    <mergeCell ref="B63:E63"/>
    <mergeCell ref="A10:L11"/>
    <mergeCell ref="A13:L13"/>
    <mergeCell ref="A14:L14"/>
    <mergeCell ref="A19:A20"/>
    <mergeCell ref="A16:L16"/>
    <mergeCell ref="B62:E62"/>
    <mergeCell ref="A12:F12"/>
    <mergeCell ref="B22:E22"/>
    <mergeCell ref="D27:E27"/>
    <mergeCell ref="B57:E57"/>
    <mergeCell ref="A17:L17"/>
    <mergeCell ref="F18:L18"/>
    <mergeCell ref="J19:L19"/>
    <mergeCell ref="B61:E61"/>
    <mergeCell ref="G19:I19"/>
    <mergeCell ref="B24:E24"/>
    <mergeCell ref="B19:E20"/>
    <mergeCell ref="B75:E75"/>
    <mergeCell ref="B55:E55"/>
    <mergeCell ref="B56:E56"/>
    <mergeCell ref="B72:E72"/>
    <mergeCell ref="B21:E21"/>
    <mergeCell ref="B60:E60"/>
    <mergeCell ref="B58:E58"/>
    <mergeCell ref="C38:E38"/>
    <mergeCell ref="B66:E66"/>
    <mergeCell ref="D70:E70"/>
  </mergeCells>
  <phoneticPr fontId="1" type="noConversion"/>
  <printOptions horizontalCentered="1"/>
  <pageMargins left="0.82677165354330717" right="0.55118110236220474" top="0.78740157480314965" bottom="0.78740157480314965" header="0.31496062992125984" footer="0.31496062992125984"/>
  <pageSetup paperSize="9" scale="51" orientation="portrait" r:id="rId1"/>
  <headerFooter alignWithMargins="0"/>
  <rowBreaks count="1" manualBreakCount="1">
    <brk id="6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9</vt:i4>
      </vt:variant>
    </vt:vector>
  </HeadingPairs>
  <TitlesOfParts>
    <vt:vector size="13" baseType="lpstr">
      <vt:lpstr>2_VSAFAS_2p</vt:lpstr>
      <vt:lpstr>3_VSAFAS_2p</vt:lpstr>
      <vt:lpstr>4_VSAFAS_1p</vt:lpstr>
      <vt:lpstr>5_VSAFAS_2p</vt:lpstr>
      <vt:lpstr>'4_VSAFAS_1p'!_ftn1</vt:lpstr>
      <vt:lpstr>'4_VSAFAS_1p'!_ftnref1</vt:lpstr>
      <vt:lpstr>'2_VSAFAS_2p'!Print_Area</vt:lpstr>
      <vt:lpstr>'3_VSAFAS_2p'!Print_Area</vt:lpstr>
      <vt:lpstr>'4_VSAFAS_1p'!Print_Area</vt:lpstr>
      <vt:lpstr>'5_VSAFAS_2p'!Print_Area</vt:lpstr>
      <vt:lpstr>'2_VSAFAS_2p'!Print_Titles</vt:lpstr>
      <vt:lpstr>'3_VSAFAS_2p'!Print_Titles</vt:lpstr>
      <vt:lpstr>'5_VSAFAS_2p'!Print_Titles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</dc:creator>
  <cp:lastModifiedBy>Vartotojas</cp:lastModifiedBy>
  <cp:lastPrinted>2022-03-14T11:46:39Z</cp:lastPrinted>
  <dcterms:created xsi:type="dcterms:W3CDTF">2011-02-01T11:56:27Z</dcterms:created>
  <dcterms:modified xsi:type="dcterms:W3CDTF">2022-04-26T12:33:07Z</dcterms:modified>
</cp:coreProperties>
</file>